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YNC\DK\PROJECTS\PAPERS\SMOOTH_PDF\"/>
    </mc:Choice>
  </mc:AlternateContent>
  <xr:revisionPtr revIDLastSave="0" documentId="13_ncr:1_{C886011B-C5CF-43D4-829E-A24666F3AE1F}" xr6:coauthVersionLast="47" xr6:coauthVersionMax="47" xr10:uidLastSave="{00000000-0000-0000-0000-000000000000}"/>
  <bookViews>
    <workbookView xWindow="-108" yWindow="-108" windowWidth="22284" windowHeight="13176" xr2:uid="{8E5B27C7-1F13-4C1D-B890-7EAA76A0E5B8}"/>
  </bookViews>
  <sheets>
    <sheet name="Sheet1" sheetId="3" r:id="rId1"/>
  </sheets>
  <definedNames>
    <definedName name="i" localSheetId="0">Sheet1!$A$21:$A$120</definedName>
    <definedName name="i">#REF!</definedName>
    <definedName name="p" localSheetId="0">Sheet1!$B$21:$B$120</definedName>
    <definedName name="p">#REF!</definedName>
    <definedName name="sample" localSheetId="0">Sheet1!$D$21:$D$120</definedName>
    <definedName name="samp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7" i="3" l="1"/>
  <c r="M22" i="3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C18" i="3"/>
  <c r="AF31" i="3" l="1"/>
  <c r="AI42" i="3" s="1"/>
  <c r="AJ42" i="3" s="1"/>
  <c r="T20" i="3"/>
  <c r="T220" i="3"/>
  <c r="T21" i="3"/>
  <c r="AI21" i="3"/>
  <c r="AJ21" i="3" s="1"/>
  <c r="A22" i="3" l="1"/>
  <c r="B22" i="3" s="1"/>
  <c r="B21" i="3"/>
  <c r="A23" i="3" l="1"/>
  <c r="C14" i="3" l="1"/>
  <c r="C13" i="3"/>
  <c r="V21" i="3"/>
  <c r="D21" i="3"/>
  <c r="D23" i="3"/>
  <c r="B23" i="3"/>
  <c r="A24" i="3"/>
  <c r="D22" i="3"/>
  <c r="V22" i="3" l="1"/>
  <c r="AC22" i="3" s="1"/>
  <c r="W21" i="3"/>
  <c r="B24" i="3"/>
  <c r="D24" i="3"/>
  <c r="A25" i="3"/>
  <c r="X21" i="3" l="1"/>
  <c r="W22" i="3"/>
  <c r="V23" i="3"/>
  <c r="A26" i="3"/>
  <c r="D25" i="3"/>
  <c r="B25" i="3"/>
  <c r="AC23" i="3" l="1"/>
  <c r="AD22" i="3"/>
  <c r="AH24" i="3" s="1"/>
  <c r="AH23" i="3"/>
  <c r="AD21" i="3"/>
  <c r="X22" i="3"/>
  <c r="Y22" i="3" s="1"/>
  <c r="W23" i="3"/>
  <c r="V24" i="3"/>
  <c r="AC24" i="3" s="1"/>
  <c r="A27" i="3"/>
  <c r="D26" i="3"/>
  <c r="B26" i="3"/>
  <c r="AD23" i="3" l="1"/>
  <c r="AH26" i="3" s="1"/>
  <c r="AH25" i="3"/>
  <c r="X23" i="3"/>
  <c r="B27" i="3"/>
  <c r="A28" i="3"/>
  <c r="D27" i="3"/>
  <c r="V25" i="3"/>
  <c r="AC25" i="3" s="1"/>
  <c r="W24" i="3"/>
  <c r="Y23" i="3" l="1"/>
  <c r="AF22" i="3" s="1"/>
  <c r="AF21" i="3"/>
  <c r="AD24" i="3"/>
  <c r="AH28" i="3" s="1"/>
  <c r="AH27" i="3"/>
  <c r="X24" i="3"/>
  <c r="Y24" i="3" s="1"/>
  <c r="D28" i="3"/>
  <c r="B28" i="3"/>
  <c r="A29" i="3"/>
  <c r="V26" i="3"/>
  <c r="W25" i="3"/>
  <c r="AE23" i="3" l="1"/>
  <c r="AI25" i="3" s="1"/>
  <c r="AJ25" i="3" s="1"/>
  <c r="AI24" i="3"/>
  <c r="AJ24" i="3" s="1"/>
  <c r="AI22" i="3"/>
  <c r="AJ22" i="3" s="1"/>
  <c r="AE22" i="3"/>
  <c r="AI23" i="3" s="1"/>
  <c r="AJ23" i="3" s="1"/>
  <c r="AC26" i="3"/>
  <c r="AD25" i="3"/>
  <c r="AH30" i="3" s="1"/>
  <c r="AH29" i="3"/>
  <c r="X25" i="3"/>
  <c r="D29" i="3"/>
  <c r="B29" i="3"/>
  <c r="A30" i="3"/>
  <c r="W26" i="3"/>
  <c r="V27" i="3"/>
  <c r="AC27" i="3" s="1"/>
  <c r="Y25" i="3" l="1"/>
  <c r="AF24" i="3" s="1"/>
  <c r="AF23" i="3"/>
  <c r="AD26" i="3"/>
  <c r="AH32" i="3" s="1"/>
  <c r="AH31" i="3"/>
  <c r="X26" i="3"/>
  <c r="W27" i="3"/>
  <c r="V28" i="3"/>
  <c r="AC28" i="3" s="1"/>
  <c r="D30" i="3"/>
  <c r="A31" i="3"/>
  <c r="B30" i="3"/>
  <c r="AI28" i="3" l="1"/>
  <c r="AJ28" i="3" s="1"/>
  <c r="AE25" i="3"/>
  <c r="AI29" i="3" s="1"/>
  <c r="AJ29" i="3" s="1"/>
  <c r="Y26" i="3"/>
  <c r="AF25" i="3" s="1"/>
  <c r="AI26" i="3"/>
  <c r="AJ26" i="3" s="1"/>
  <c r="AE24" i="3"/>
  <c r="AI27" i="3" s="1"/>
  <c r="AJ27" i="3" s="1"/>
  <c r="AD27" i="3"/>
  <c r="AH34" i="3" s="1"/>
  <c r="AH33" i="3"/>
  <c r="X27" i="3"/>
  <c r="W28" i="3"/>
  <c r="V29" i="3"/>
  <c r="AC29" i="3" s="1"/>
  <c r="A32" i="3"/>
  <c r="D31" i="3"/>
  <c r="B31" i="3"/>
  <c r="AE26" i="3" l="1"/>
  <c r="AI31" i="3" s="1"/>
  <c r="AJ31" i="3" s="1"/>
  <c r="AI30" i="3"/>
  <c r="AJ30" i="3" s="1"/>
  <c r="Y27" i="3"/>
  <c r="AF26" i="3" s="1"/>
  <c r="AD28" i="3"/>
  <c r="AH36" i="3" s="1"/>
  <c r="AH35" i="3"/>
  <c r="X28" i="3"/>
  <c r="Y28" i="3" s="1"/>
  <c r="V30" i="3"/>
  <c r="AC30" i="3" s="1"/>
  <c r="W29" i="3"/>
  <c r="B32" i="3"/>
  <c r="A33" i="3"/>
  <c r="D32" i="3"/>
  <c r="AE27" i="3" l="1"/>
  <c r="AI33" i="3" s="1"/>
  <c r="AJ33" i="3" s="1"/>
  <c r="AI32" i="3"/>
  <c r="AJ32" i="3" s="1"/>
  <c r="AD29" i="3"/>
  <c r="AH38" i="3" s="1"/>
  <c r="AH37" i="3"/>
  <c r="X29" i="3"/>
  <c r="Y29" i="3" s="1"/>
  <c r="W30" i="3"/>
  <c r="V31" i="3"/>
  <c r="D33" i="3"/>
  <c r="B33" i="3"/>
  <c r="A34" i="3"/>
  <c r="AF27" i="3" l="1"/>
  <c r="AI34" i="3" s="1"/>
  <c r="AJ34" i="3" s="1"/>
  <c r="AC31" i="3"/>
  <c r="AD30" i="3"/>
  <c r="AH40" i="3" s="1"/>
  <c r="AH39" i="3"/>
  <c r="AF28" i="3"/>
  <c r="X30" i="3"/>
  <c r="Y30" i="3" s="1"/>
  <c r="D34" i="3"/>
  <c r="B34" i="3"/>
  <c r="A35" i="3"/>
  <c r="W31" i="3"/>
  <c r="AE28" i="3" l="1"/>
  <c r="AI35" i="3" s="1"/>
  <c r="AJ35" i="3" s="1"/>
  <c r="AE29" i="3"/>
  <c r="AI37" i="3" s="1"/>
  <c r="AJ37" i="3" s="1"/>
  <c r="AI36" i="3"/>
  <c r="AJ36" i="3" s="1"/>
  <c r="AD31" i="3"/>
  <c r="AH42" i="3" s="1"/>
  <c r="AH41" i="3"/>
  <c r="AF29" i="3"/>
  <c r="X31" i="3"/>
  <c r="Y31" i="3" s="1"/>
  <c r="D35" i="3"/>
  <c r="A36" i="3"/>
  <c r="B35" i="3"/>
  <c r="AE30" i="3" l="1"/>
  <c r="AI39" i="3" s="1"/>
  <c r="AJ39" i="3" s="1"/>
  <c r="AI38" i="3"/>
  <c r="AJ38" i="3" s="1"/>
  <c r="D36" i="3"/>
  <c r="B36" i="3"/>
  <c r="A37" i="3"/>
  <c r="AF30" i="3" l="1"/>
  <c r="D37" i="3"/>
  <c r="B37" i="3"/>
  <c r="A38" i="3"/>
  <c r="AI40" i="3" l="1"/>
  <c r="AJ40" i="3" s="1"/>
  <c r="AE31" i="3"/>
  <c r="AI41" i="3" s="1"/>
  <c r="AJ41" i="3" s="1"/>
  <c r="D38" i="3"/>
  <c r="B38" i="3"/>
  <c r="A39" i="3"/>
  <c r="B39" i="3" l="1"/>
  <c r="D39" i="3"/>
  <c r="A40" i="3"/>
  <c r="B40" i="3" l="1"/>
  <c r="D40" i="3"/>
  <c r="A41" i="3"/>
  <c r="B41" i="3" l="1"/>
  <c r="D41" i="3"/>
  <c r="A42" i="3"/>
  <c r="B42" i="3" l="1"/>
  <c r="D42" i="3"/>
  <c r="A43" i="3"/>
  <c r="A44" i="3" l="1"/>
  <c r="B43" i="3"/>
  <c r="D43" i="3"/>
  <c r="A45" i="3" l="1"/>
  <c r="D44" i="3"/>
  <c r="B44" i="3"/>
  <c r="A46" i="3" l="1"/>
  <c r="B45" i="3"/>
  <c r="D45" i="3"/>
  <c r="A47" i="3" l="1"/>
  <c r="D46" i="3"/>
  <c r="B46" i="3"/>
  <c r="A48" i="3" l="1"/>
  <c r="D47" i="3"/>
  <c r="B47" i="3"/>
  <c r="A49" i="3" l="1"/>
  <c r="D48" i="3"/>
  <c r="B48" i="3"/>
  <c r="A50" i="3" l="1"/>
  <c r="B49" i="3"/>
  <c r="D49" i="3"/>
  <c r="A51" i="3" l="1"/>
  <c r="D50" i="3"/>
  <c r="B50" i="3"/>
  <c r="A52" i="3" l="1"/>
  <c r="B51" i="3"/>
  <c r="D51" i="3"/>
  <c r="A53" i="3" l="1"/>
  <c r="B52" i="3"/>
  <c r="D52" i="3"/>
  <c r="A54" i="3" l="1"/>
  <c r="D53" i="3"/>
  <c r="B53" i="3"/>
  <c r="A55" i="3" l="1"/>
  <c r="D54" i="3"/>
  <c r="B54" i="3"/>
  <c r="A56" i="3" l="1"/>
  <c r="D55" i="3"/>
  <c r="B55" i="3"/>
  <c r="B56" i="3" l="1"/>
  <c r="D56" i="3"/>
  <c r="A57" i="3"/>
  <c r="B57" i="3" l="1"/>
  <c r="A58" i="3"/>
  <c r="D57" i="3"/>
  <c r="D58" i="3" l="1"/>
  <c r="A59" i="3"/>
  <c r="B58" i="3"/>
  <c r="D59" i="3" l="1"/>
  <c r="B59" i="3"/>
  <c r="A60" i="3"/>
  <c r="D60" i="3" l="1"/>
  <c r="A61" i="3"/>
  <c r="B60" i="3"/>
  <c r="D61" i="3" l="1"/>
  <c r="B61" i="3"/>
  <c r="A62" i="3"/>
  <c r="D62" i="3" l="1"/>
  <c r="A63" i="3"/>
  <c r="B62" i="3"/>
  <c r="D63" i="3" l="1"/>
  <c r="B63" i="3"/>
  <c r="A64" i="3"/>
  <c r="D64" i="3" l="1"/>
  <c r="A65" i="3"/>
  <c r="B64" i="3"/>
  <c r="D65" i="3" l="1"/>
  <c r="B65" i="3"/>
  <c r="A66" i="3"/>
  <c r="D66" i="3" l="1"/>
  <c r="A67" i="3"/>
  <c r="B66" i="3"/>
  <c r="D67" i="3" l="1"/>
  <c r="B67" i="3"/>
  <c r="A68" i="3"/>
  <c r="D68" i="3" l="1"/>
  <c r="A69" i="3"/>
  <c r="B68" i="3"/>
  <c r="A70" i="3" l="1"/>
  <c r="D69" i="3"/>
  <c r="B69" i="3"/>
  <c r="A71" i="3" l="1"/>
  <c r="D70" i="3"/>
  <c r="B70" i="3"/>
  <c r="D71" i="3" l="1"/>
  <c r="B71" i="3"/>
  <c r="A72" i="3"/>
  <c r="D72" i="3" l="1"/>
  <c r="B72" i="3"/>
  <c r="A73" i="3"/>
  <c r="D73" i="3" l="1"/>
  <c r="B73" i="3"/>
  <c r="A74" i="3"/>
  <c r="A75" i="3" l="1"/>
  <c r="B74" i="3"/>
  <c r="D74" i="3"/>
  <c r="D75" i="3" l="1"/>
  <c r="B75" i="3"/>
  <c r="A76" i="3"/>
  <c r="D76" i="3" l="1"/>
  <c r="B76" i="3"/>
  <c r="A77" i="3"/>
  <c r="D77" i="3" l="1"/>
  <c r="B77" i="3"/>
  <c r="A78" i="3"/>
  <c r="A79" i="3" l="1"/>
  <c r="D78" i="3"/>
  <c r="B78" i="3"/>
  <c r="D79" i="3" l="1"/>
  <c r="B79" i="3"/>
  <c r="A80" i="3"/>
  <c r="D80" i="3" l="1"/>
  <c r="B80" i="3"/>
  <c r="A81" i="3"/>
  <c r="D81" i="3" l="1"/>
  <c r="B81" i="3"/>
  <c r="A82" i="3"/>
  <c r="A83" i="3" l="1"/>
  <c r="B82" i="3"/>
  <c r="D82" i="3"/>
  <c r="D83" i="3" l="1"/>
  <c r="B83" i="3"/>
  <c r="A84" i="3"/>
  <c r="D84" i="3" l="1"/>
  <c r="B84" i="3"/>
  <c r="A85" i="3"/>
  <c r="A86" i="3" l="1"/>
  <c r="D85" i="3"/>
  <c r="B85" i="3"/>
  <c r="A87" i="3" l="1"/>
  <c r="D86" i="3"/>
  <c r="B86" i="3"/>
  <c r="A88" i="3" l="1"/>
  <c r="B87" i="3"/>
  <c r="D87" i="3"/>
  <c r="A89" i="3" l="1"/>
  <c r="D88" i="3"/>
  <c r="B88" i="3"/>
  <c r="A90" i="3" l="1"/>
  <c r="B89" i="3"/>
  <c r="D89" i="3"/>
  <c r="A91" i="3" l="1"/>
  <c r="D90" i="3"/>
  <c r="B90" i="3"/>
  <c r="A92" i="3" l="1"/>
  <c r="B91" i="3"/>
  <c r="D91" i="3"/>
  <c r="A93" i="3" l="1"/>
  <c r="D92" i="3"/>
  <c r="B92" i="3"/>
  <c r="A94" i="3" l="1"/>
  <c r="B93" i="3"/>
  <c r="D93" i="3"/>
  <c r="A95" i="3" l="1"/>
  <c r="D94" i="3"/>
  <c r="B94" i="3"/>
  <c r="A96" i="3" l="1"/>
  <c r="D95" i="3"/>
  <c r="B95" i="3"/>
  <c r="A97" i="3" l="1"/>
  <c r="D96" i="3"/>
  <c r="B96" i="3"/>
  <c r="A98" i="3" l="1"/>
  <c r="B97" i="3"/>
  <c r="D97" i="3"/>
  <c r="A99" i="3" l="1"/>
  <c r="D98" i="3"/>
  <c r="B98" i="3"/>
  <c r="A100" i="3" l="1"/>
  <c r="D99" i="3"/>
  <c r="B99" i="3"/>
  <c r="A101" i="3" l="1"/>
  <c r="D100" i="3"/>
  <c r="B100" i="3"/>
  <c r="A102" i="3" l="1"/>
  <c r="D101" i="3"/>
  <c r="B101" i="3"/>
  <c r="A103" i="3" l="1"/>
  <c r="D102" i="3"/>
  <c r="B102" i="3"/>
  <c r="A104" i="3" l="1"/>
  <c r="D103" i="3"/>
  <c r="B103" i="3"/>
  <c r="A105" i="3" l="1"/>
  <c r="D104" i="3"/>
  <c r="B104" i="3"/>
  <c r="A106" i="3" l="1"/>
  <c r="D105" i="3"/>
  <c r="B105" i="3"/>
  <c r="B106" i="3" l="1"/>
  <c r="D106" i="3"/>
  <c r="A107" i="3"/>
  <c r="B107" i="3" l="1"/>
  <c r="D107" i="3"/>
  <c r="A108" i="3"/>
  <c r="B108" i="3" l="1"/>
  <c r="A109" i="3"/>
  <c r="D108" i="3"/>
  <c r="B109" i="3" l="1"/>
  <c r="D109" i="3"/>
  <c r="A110" i="3"/>
  <c r="B110" i="3" l="1"/>
  <c r="A111" i="3"/>
  <c r="D110" i="3"/>
  <c r="B111" i="3" l="1"/>
  <c r="A112" i="3"/>
  <c r="D111" i="3"/>
  <c r="B112" i="3" l="1"/>
  <c r="A113" i="3"/>
  <c r="D112" i="3"/>
  <c r="B113" i="3" l="1"/>
  <c r="D113" i="3"/>
  <c r="A114" i="3"/>
  <c r="B114" i="3" l="1"/>
  <c r="D114" i="3"/>
  <c r="A115" i="3"/>
  <c r="B115" i="3" l="1"/>
  <c r="A116" i="3"/>
  <c r="D115" i="3"/>
  <c r="B116" i="3" l="1"/>
  <c r="D116" i="3"/>
  <c r="A117" i="3"/>
  <c r="B117" i="3" l="1"/>
  <c r="A118" i="3"/>
  <c r="D117" i="3"/>
  <c r="B118" i="3" l="1"/>
  <c r="D118" i="3"/>
  <c r="A119" i="3"/>
  <c r="B119" i="3" l="1"/>
  <c r="A120" i="3"/>
  <c r="D119" i="3"/>
  <c r="B120" i="3" l="1"/>
  <c r="D120" i="3"/>
  <c r="C12" i="3"/>
  <c r="F119" i="3" a="1"/>
  <c r="F119" i="3" s="1"/>
  <c r="G119" i="3" l="1" a="1"/>
  <c r="G119" i="3" s="1"/>
  <c r="N22" i="3" s="1"/>
  <c r="G21" i="3" a="1"/>
  <c r="G21" i="3" s="1"/>
  <c r="N120" i="3" s="1"/>
  <c r="F22" i="3" a="1"/>
  <c r="F22" i="3" s="1"/>
  <c r="G22" i="3" a="1"/>
  <c r="G22" i="3" s="1"/>
  <c r="N119" i="3" s="1"/>
  <c r="F21" i="3" a="1"/>
  <c r="F21" i="3" s="1"/>
  <c r="G9" i="3" s="1"/>
  <c r="G10" i="3" s="1"/>
  <c r="F23" i="3" a="1"/>
  <c r="F23" i="3" s="1"/>
  <c r="G23" i="3" a="1"/>
  <c r="G23" i="3" s="1"/>
  <c r="N118" i="3" s="1"/>
  <c r="G24" i="3" a="1"/>
  <c r="G24" i="3" s="1"/>
  <c r="N117" i="3" s="1"/>
  <c r="F24" i="3" a="1"/>
  <c r="F24" i="3" s="1"/>
  <c r="G25" i="3" a="1"/>
  <c r="G25" i="3" s="1"/>
  <c r="N116" i="3" s="1"/>
  <c r="F25" i="3" a="1"/>
  <c r="F25" i="3" s="1"/>
  <c r="F26" i="3" a="1"/>
  <c r="F26" i="3" s="1"/>
  <c r="G26" i="3" a="1"/>
  <c r="G26" i="3" s="1"/>
  <c r="N115" i="3" s="1"/>
  <c r="G27" i="3" a="1"/>
  <c r="G27" i="3" s="1"/>
  <c r="N114" i="3" s="1"/>
  <c r="F27" i="3" a="1"/>
  <c r="F27" i="3" s="1"/>
  <c r="G28" i="3" a="1"/>
  <c r="G28" i="3" s="1"/>
  <c r="N113" i="3" s="1"/>
  <c r="F28" i="3" a="1"/>
  <c r="F28" i="3" s="1"/>
  <c r="F29" i="3" a="1"/>
  <c r="F29" i="3" s="1"/>
  <c r="G29" i="3" a="1"/>
  <c r="G29" i="3" s="1"/>
  <c r="N112" i="3" s="1"/>
  <c r="G30" i="3" a="1"/>
  <c r="G30" i="3" s="1"/>
  <c r="N111" i="3" s="1"/>
  <c r="F30" i="3" a="1"/>
  <c r="F30" i="3" s="1"/>
  <c r="G31" i="3" a="1"/>
  <c r="G31" i="3" s="1"/>
  <c r="N110" i="3" s="1"/>
  <c r="F31" i="3" a="1"/>
  <c r="F31" i="3" s="1"/>
  <c r="G32" i="3" a="1"/>
  <c r="G32" i="3" s="1"/>
  <c r="N109" i="3" s="1"/>
  <c r="F32" i="3" a="1"/>
  <c r="F32" i="3" s="1"/>
  <c r="F33" i="3" a="1"/>
  <c r="F33" i="3" s="1"/>
  <c r="G33" i="3" a="1"/>
  <c r="G33" i="3" s="1"/>
  <c r="N108" i="3" s="1"/>
  <c r="G34" i="3" a="1"/>
  <c r="G34" i="3" s="1"/>
  <c r="N107" i="3" s="1"/>
  <c r="F34" i="3" a="1"/>
  <c r="F34" i="3" s="1"/>
  <c r="F35" i="3" a="1"/>
  <c r="F35" i="3" s="1"/>
  <c r="G35" i="3" a="1"/>
  <c r="G35" i="3" s="1"/>
  <c r="N106" i="3" s="1"/>
  <c r="F36" i="3" a="1"/>
  <c r="F36" i="3" s="1"/>
  <c r="G36" i="3" a="1"/>
  <c r="G36" i="3" s="1"/>
  <c r="N105" i="3" s="1"/>
  <c r="F37" i="3" a="1"/>
  <c r="F37" i="3" s="1"/>
  <c r="G37" i="3" a="1"/>
  <c r="G37" i="3" s="1"/>
  <c r="N104" i="3" s="1"/>
  <c r="F38" i="3" a="1"/>
  <c r="F38" i="3" s="1"/>
  <c r="G38" i="3" a="1"/>
  <c r="G38" i="3" s="1"/>
  <c r="N103" i="3" s="1"/>
  <c r="F39" i="3" a="1"/>
  <c r="F39" i="3" s="1"/>
  <c r="G39" i="3" a="1"/>
  <c r="G39" i="3" s="1"/>
  <c r="N102" i="3" s="1"/>
  <c r="F40" i="3" a="1"/>
  <c r="F40" i="3" s="1"/>
  <c r="G40" i="3" a="1"/>
  <c r="G40" i="3" s="1"/>
  <c r="N101" i="3" s="1"/>
  <c r="F41" i="3" a="1"/>
  <c r="F41" i="3" s="1"/>
  <c r="G41" i="3" a="1"/>
  <c r="G41" i="3" s="1"/>
  <c r="N100" i="3" s="1"/>
  <c r="F42" i="3" a="1"/>
  <c r="F42" i="3" s="1"/>
  <c r="G42" i="3" a="1"/>
  <c r="G42" i="3" s="1"/>
  <c r="N99" i="3" s="1"/>
  <c r="F43" i="3" a="1"/>
  <c r="F43" i="3" s="1"/>
  <c r="G43" i="3" a="1"/>
  <c r="G43" i="3" s="1"/>
  <c r="N98" i="3" s="1"/>
  <c r="F44" i="3" a="1"/>
  <c r="F44" i="3" s="1"/>
  <c r="G44" i="3" a="1"/>
  <c r="G44" i="3" s="1"/>
  <c r="N97" i="3" s="1"/>
  <c r="G45" i="3" a="1"/>
  <c r="G45" i="3" s="1"/>
  <c r="N96" i="3" s="1"/>
  <c r="F45" i="3" a="1"/>
  <c r="F45" i="3" s="1"/>
  <c r="F46" i="3" a="1"/>
  <c r="F46" i="3" s="1"/>
  <c r="G46" i="3" a="1"/>
  <c r="G46" i="3" s="1"/>
  <c r="N95" i="3" s="1"/>
  <c r="G47" i="3" a="1"/>
  <c r="G47" i="3" s="1"/>
  <c r="N94" i="3" s="1"/>
  <c r="F47" i="3" a="1"/>
  <c r="F47" i="3" s="1"/>
  <c r="F48" i="3" a="1"/>
  <c r="F48" i="3" s="1"/>
  <c r="G48" i="3" a="1"/>
  <c r="G48" i="3" s="1"/>
  <c r="N93" i="3" s="1"/>
  <c r="G49" i="3" a="1"/>
  <c r="G49" i="3" s="1"/>
  <c r="N92" i="3" s="1"/>
  <c r="F49" i="3" a="1"/>
  <c r="F49" i="3" s="1"/>
  <c r="F50" i="3" a="1"/>
  <c r="F50" i="3" s="1"/>
  <c r="G50" i="3" a="1"/>
  <c r="G50" i="3" s="1"/>
  <c r="N91" i="3" s="1"/>
  <c r="F51" i="3" a="1"/>
  <c r="F51" i="3" s="1"/>
  <c r="G51" i="3" a="1"/>
  <c r="G51" i="3" s="1"/>
  <c r="N90" i="3" s="1"/>
  <c r="F52" i="3" a="1"/>
  <c r="F52" i="3" s="1"/>
  <c r="G52" i="3" a="1"/>
  <c r="G52" i="3" s="1"/>
  <c r="N89" i="3" s="1"/>
  <c r="F53" i="3" a="1"/>
  <c r="F53" i="3" s="1"/>
  <c r="G53" i="3" a="1"/>
  <c r="G53" i="3" s="1"/>
  <c r="N88" i="3" s="1"/>
  <c r="F54" i="3" a="1"/>
  <c r="F54" i="3" s="1"/>
  <c r="G54" i="3" a="1"/>
  <c r="G54" i="3" s="1"/>
  <c r="N87" i="3" s="1"/>
  <c r="F55" i="3" a="1"/>
  <c r="F55" i="3" s="1"/>
  <c r="G55" i="3" a="1"/>
  <c r="G55" i="3" s="1"/>
  <c r="N86" i="3" s="1"/>
  <c r="G56" i="3" a="1"/>
  <c r="G56" i="3" s="1"/>
  <c r="N85" i="3" s="1"/>
  <c r="F56" i="3" a="1"/>
  <c r="F56" i="3" s="1"/>
  <c r="F57" i="3" a="1"/>
  <c r="F57" i="3" s="1"/>
  <c r="G57" i="3" a="1"/>
  <c r="G57" i="3" s="1"/>
  <c r="N84" i="3" s="1"/>
  <c r="G58" i="3" a="1"/>
  <c r="G58" i="3" s="1"/>
  <c r="N83" i="3" s="1"/>
  <c r="F58" i="3" a="1"/>
  <c r="F58" i="3" s="1"/>
  <c r="G59" i="3" a="1"/>
  <c r="G59" i="3" s="1"/>
  <c r="N82" i="3" s="1"/>
  <c r="F59" i="3" a="1"/>
  <c r="F59" i="3" s="1"/>
  <c r="F60" i="3" a="1"/>
  <c r="F60" i="3" s="1"/>
  <c r="G60" i="3" a="1"/>
  <c r="G60" i="3" s="1"/>
  <c r="N81" i="3" s="1"/>
  <c r="G61" i="3" a="1"/>
  <c r="G61" i="3" s="1"/>
  <c r="N80" i="3" s="1"/>
  <c r="F61" i="3" a="1"/>
  <c r="F61" i="3" s="1"/>
  <c r="G62" i="3" a="1"/>
  <c r="G62" i="3" s="1"/>
  <c r="N79" i="3" s="1"/>
  <c r="F62" i="3" a="1"/>
  <c r="F62" i="3" s="1"/>
  <c r="G63" i="3" a="1"/>
  <c r="G63" i="3" s="1"/>
  <c r="N78" i="3" s="1"/>
  <c r="F63" i="3" a="1"/>
  <c r="F63" i="3" s="1"/>
  <c r="G64" i="3" a="1"/>
  <c r="G64" i="3" s="1"/>
  <c r="N77" i="3" s="1"/>
  <c r="F64" i="3" a="1"/>
  <c r="F64" i="3" s="1"/>
  <c r="G65" i="3" a="1"/>
  <c r="G65" i="3" s="1"/>
  <c r="N76" i="3" s="1"/>
  <c r="F65" i="3" a="1"/>
  <c r="F65" i="3" s="1"/>
  <c r="G66" i="3" a="1"/>
  <c r="G66" i="3" s="1"/>
  <c r="N75" i="3" s="1"/>
  <c r="F66" i="3" a="1"/>
  <c r="F66" i="3" s="1"/>
  <c r="G67" i="3" a="1"/>
  <c r="G67" i="3" s="1"/>
  <c r="N74" i="3" s="1"/>
  <c r="F67" i="3" a="1"/>
  <c r="F67" i="3" s="1"/>
  <c r="G68" i="3" a="1"/>
  <c r="G68" i="3" s="1"/>
  <c r="N73" i="3" s="1"/>
  <c r="F68" i="3" a="1"/>
  <c r="F68" i="3" s="1"/>
  <c r="G69" i="3" a="1"/>
  <c r="G69" i="3" s="1"/>
  <c r="N72" i="3" s="1"/>
  <c r="F69" i="3" a="1"/>
  <c r="F69" i="3" s="1"/>
  <c r="G70" i="3" a="1"/>
  <c r="G70" i="3" s="1"/>
  <c r="N71" i="3" s="1"/>
  <c r="F70" i="3" a="1"/>
  <c r="F70" i="3" s="1"/>
  <c r="G71" i="3" a="1"/>
  <c r="G71" i="3" s="1"/>
  <c r="N70" i="3" s="1"/>
  <c r="F71" i="3" a="1"/>
  <c r="F71" i="3" s="1"/>
  <c r="F72" i="3" a="1"/>
  <c r="F72" i="3" s="1"/>
  <c r="G72" i="3" a="1"/>
  <c r="G72" i="3" s="1"/>
  <c r="N69" i="3" s="1"/>
  <c r="G73" i="3" a="1"/>
  <c r="G73" i="3" s="1"/>
  <c r="N68" i="3" s="1"/>
  <c r="F73" i="3" a="1"/>
  <c r="F73" i="3" s="1"/>
  <c r="G74" i="3" a="1"/>
  <c r="G74" i="3" s="1"/>
  <c r="N67" i="3" s="1"/>
  <c r="F74" i="3" a="1"/>
  <c r="F74" i="3" s="1"/>
  <c r="G75" i="3" a="1"/>
  <c r="G75" i="3" s="1"/>
  <c r="N66" i="3" s="1"/>
  <c r="F75" i="3" a="1"/>
  <c r="F75" i="3" s="1"/>
  <c r="G76" i="3" a="1"/>
  <c r="G76" i="3" s="1"/>
  <c r="N65" i="3" s="1"/>
  <c r="F76" i="3" a="1"/>
  <c r="F76" i="3" s="1"/>
  <c r="G77" i="3" a="1"/>
  <c r="G77" i="3" s="1"/>
  <c r="N64" i="3" s="1"/>
  <c r="F77" i="3" a="1"/>
  <c r="F77" i="3" s="1"/>
  <c r="F78" i="3" a="1"/>
  <c r="F78" i="3" s="1"/>
  <c r="G78" i="3" a="1"/>
  <c r="G78" i="3" s="1"/>
  <c r="N63" i="3" s="1"/>
  <c r="F79" i="3" a="1"/>
  <c r="F79" i="3" s="1"/>
  <c r="G79" i="3" a="1"/>
  <c r="G79" i="3" s="1"/>
  <c r="N62" i="3" s="1"/>
  <c r="G80" i="3" a="1"/>
  <c r="G80" i="3" s="1"/>
  <c r="N61" i="3" s="1"/>
  <c r="F80" i="3" a="1"/>
  <c r="F80" i="3" s="1"/>
  <c r="G81" i="3" a="1"/>
  <c r="G81" i="3" s="1"/>
  <c r="N60" i="3" s="1"/>
  <c r="F81" i="3" a="1"/>
  <c r="F81" i="3" s="1"/>
  <c r="G82" i="3" a="1"/>
  <c r="G82" i="3" s="1"/>
  <c r="N59" i="3" s="1"/>
  <c r="F82" i="3" a="1"/>
  <c r="F82" i="3" s="1"/>
  <c r="G83" i="3" a="1"/>
  <c r="G83" i="3" s="1"/>
  <c r="N58" i="3" s="1"/>
  <c r="F83" i="3" a="1"/>
  <c r="F83" i="3" s="1"/>
  <c r="G84" i="3" a="1"/>
  <c r="G84" i="3" s="1"/>
  <c r="N57" i="3" s="1"/>
  <c r="F84" i="3" a="1"/>
  <c r="F84" i="3" s="1"/>
  <c r="F85" i="3" a="1"/>
  <c r="F85" i="3" s="1"/>
  <c r="G85" i="3" a="1"/>
  <c r="G85" i="3" s="1"/>
  <c r="N56" i="3" s="1"/>
  <c r="F86" i="3" a="1"/>
  <c r="F86" i="3" s="1"/>
  <c r="G86" i="3" a="1"/>
  <c r="G86" i="3" s="1"/>
  <c r="N55" i="3" s="1"/>
  <c r="G87" i="3" a="1"/>
  <c r="G87" i="3" s="1"/>
  <c r="N54" i="3" s="1"/>
  <c r="F87" i="3" a="1"/>
  <c r="F87" i="3" s="1"/>
  <c r="G88" i="3" a="1"/>
  <c r="G88" i="3" s="1"/>
  <c r="N53" i="3" s="1"/>
  <c r="F88" i="3" a="1"/>
  <c r="F88" i="3" s="1"/>
  <c r="F89" i="3" a="1"/>
  <c r="F89" i="3" s="1"/>
  <c r="G89" i="3" a="1"/>
  <c r="G89" i="3" s="1"/>
  <c r="N52" i="3" s="1"/>
  <c r="G90" i="3" a="1"/>
  <c r="G90" i="3" s="1"/>
  <c r="N51" i="3" s="1"/>
  <c r="F90" i="3" a="1"/>
  <c r="F90" i="3" s="1"/>
  <c r="F91" i="3" a="1"/>
  <c r="F91" i="3" s="1"/>
  <c r="G91" i="3" a="1"/>
  <c r="G91" i="3" s="1"/>
  <c r="N50" i="3" s="1"/>
  <c r="F92" i="3" a="1"/>
  <c r="F92" i="3" s="1"/>
  <c r="G92" i="3" a="1"/>
  <c r="G92" i="3" s="1"/>
  <c r="N49" i="3" s="1"/>
  <c r="F93" i="3" a="1"/>
  <c r="F93" i="3" s="1"/>
  <c r="G93" i="3" a="1"/>
  <c r="G93" i="3" s="1"/>
  <c r="N48" i="3" s="1"/>
  <c r="G94" i="3" a="1"/>
  <c r="G94" i="3" s="1"/>
  <c r="N47" i="3" s="1"/>
  <c r="F94" i="3" a="1"/>
  <c r="F94" i="3" s="1"/>
  <c r="F95" i="3" a="1"/>
  <c r="F95" i="3" s="1"/>
  <c r="G95" i="3" a="1"/>
  <c r="G95" i="3" s="1"/>
  <c r="N46" i="3" s="1"/>
  <c r="G96" i="3" a="1"/>
  <c r="G96" i="3" s="1"/>
  <c r="N45" i="3" s="1"/>
  <c r="F96" i="3" a="1"/>
  <c r="F96" i="3" s="1"/>
  <c r="G97" i="3" a="1"/>
  <c r="G97" i="3" s="1"/>
  <c r="N44" i="3" s="1"/>
  <c r="F97" i="3" a="1"/>
  <c r="F97" i="3" s="1"/>
  <c r="F98" i="3" a="1"/>
  <c r="F98" i="3" s="1"/>
  <c r="G98" i="3" a="1"/>
  <c r="G98" i="3" s="1"/>
  <c r="N43" i="3" s="1"/>
  <c r="G99" i="3" a="1"/>
  <c r="G99" i="3" s="1"/>
  <c r="N42" i="3" s="1"/>
  <c r="F99" i="3" a="1"/>
  <c r="F99" i="3" s="1"/>
  <c r="F100" i="3" a="1"/>
  <c r="F100" i="3" s="1"/>
  <c r="G100" i="3" a="1"/>
  <c r="G100" i="3" s="1"/>
  <c r="N41" i="3" s="1"/>
  <c r="G101" i="3" a="1"/>
  <c r="G101" i="3" s="1"/>
  <c r="N40" i="3" s="1"/>
  <c r="F101" i="3" a="1"/>
  <c r="F101" i="3" s="1"/>
  <c r="G102" i="3" a="1"/>
  <c r="G102" i="3" s="1"/>
  <c r="N39" i="3" s="1"/>
  <c r="F102" i="3" a="1"/>
  <c r="F102" i="3" s="1"/>
  <c r="F103" i="3" a="1"/>
  <c r="F103" i="3" s="1"/>
  <c r="G103" i="3" a="1"/>
  <c r="G103" i="3" s="1"/>
  <c r="N38" i="3" s="1"/>
  <c r="G104" i="3" a="1"/>
  <c r="G104" i="3" s="1"/>
  <c r="N37" i="3" s="1"/>
  <c r="F104" i="3" a="1"/>
  <c r="F104" i="3" s="1"/>
  <c r="F105" i="3" a="1"/>
  <c r="F105" i="3" s="1"/>
  <c r="G105" i="3" a="1"/>
  <c r="G105" i="3" s="1"/>
  <c r="N36" i="3" s="1"/>
  <c r="G106" i="3" a="1"/>
  <c r="G106" i="3" s="1"/>
  <c r="N35" i="3" s="1"/>
  <c r="F106" i="3" a="1"/>
  <c r="F106" i="3" s="1"/>
  <c r="G107" i="3" a="1"/>
  <c r="G107" i="3" s="1"/>
  <c r="N34" i="3" s="1"/>
  <c r="F107" i="3" a="1"/>
  <c r="F107" i="3" s="1"/>
  <c r="F108" i="3" a="1"/>
  <c r="F108" i="3" s="1"/>
  <c r="G108" i="3" a="1"/>
  <c r="G108" i="3" s="1"/>
  <c r="N33" i="3" s="1"/>
  <c r="G109" i="3" a="1"/>
  <c r="G109" i="3" s="1"/>
  <c r="N32" i="3" s="1"/>
  <c r="F109" i="3" a="1"/>
  <c r="F109" i="3" s="1"/>
  <c r="G110" i="3" a="1"/>
  <c r="G110" i="3" s="1"/>
  <c r="N31" i="3" s="1"/>
  <c r="F110" i="3" a="1"/>
  <c r="F110" i="3" s="1"/>
  <c r="F111" i="3" a="1"/>
  <c r="F111" i="3" s="1"/>
  <c r="G111" i="3" a="1"/>
  <c r="G111" i="3" s="1"/>
  <c r="N30" i="3" s="1"/>
  <c r="G112" i="3" a="1"/>
  <c r="G112" i="3" s="1"/>
  <c r="N29" i="3" s="1"/>
  <c r="F112" i="3" a="1"/>
  <c r="F112" i="3" s="1"/>
  <c r="G113" i="3" a="1"/>
  <c r="G113" i="3" s="1"/>
  <c r="N28" i="3" s="1"/>
  <c r="F113" i="3" a="1"/>
  <c r="F113" i="3" s="1"/>
  <c r="G114" i="3" a="1"/>
  <c r="G114" i="3" s="1"/>
  <c r="N27" i="3" s="1"/>
  <c r="F114" i="3" a="1"/>
  <c r="F114" i="3" s="1"/>
  <c r="G115" i="3" a="1"/>
  <c r="G115" i="3" s="1"/>
  <c r="N26" i="3" s="1"/>
  <c r="F115" i="3" a="1"/>
  <c r="F115" i="3" s="1"/>
  <c r="G116" i="3" a="1"/>
  <c r="G116" i="3" s="1"/>
  <c r="N25" i="3" s="1"/>
  <c r="F116" i="3" a="1"/>
  <c r="F116" i="3" s="1"/>
  <c r="G117" i="3" a="1"/>
  <c r="G117" i="3" s="1"/>
  <c r="N24" i="3" s="1"/>
  <c r="F117" i="3" a="1"/>
  <c r="F117" i="3" s="1"/>
  <c r="G118" i="3" a="1"/>
  <c r="G118" i="3" s="1"/>
  <c r="N23" i="3" s="1"/>
  <c r="F118" i="3" a="1"/>
  <c r="F118" i="3" s="1"/>
  <c r="G120" i="3" a="1"/>
  <c r="G120" i="3" s="1"/>
  <c r="N21" i="3" s="1"/>
  <c r="F120" i="3" a="1"/>
  <c r="F120" i="3" s="1"/>
  <c r="G12" i="3" l="1"/>
  <c r="G15" i="3" s="1"/>
  <c r="G14" i="3"/>
  <c r="H22" i="3" s="1"/>
  <c r="Q22" i="3"/>
  <c r="Q116" i="3"/>
  <c r="T116" i="3" s="1"/>
  <c r="Q92" i="3"/>
  <c r="T92" i="3" s="1"/>
  <c r="Q44" i="3"/>
  <c r="T44" i="3" s="1"/>
  <c r="Q101" i="3"/>
  <c r="T101" i="3" s="1"/>
  <c r="Q105" i="3"/>
  <c r="T105" i="3" s="1"/>
  <c r="Q96" i="3"/>
  <c r="T96" i="3" s="1"/>
  <c r="Q64" i="3"/>
  <c r="T64" i="3" s="1"/>
  <c r="Q28" i="3"/>
  <c r="T28" i="3" s="1"/>
  <c r="Q32" i="3"/>
  <c r="T32" i="3" s="1"/>
  <c r="Q40" i="3"/>
  <c r="T40" i="3" s="1"/>
  <c r="Q60" i="3"/>
  <c r="T60" i="3" s="1"/>
  <c r="Q68" i="3"/>
  <c r="T68" i="3" s="1"/>
  <c r="Q72" i="3"/>
  <c r="T72" i="3" s="1"/>
  <c r="Q76" i="3"/>
  <c r="T76" i="3" s="1"/>
  <c r="Q80" i="3"/>
  <c r="T80" i="3" s="1"/>
  <c r="Q24" i="3"/>
  <c r="T24" i="3" s="1"/>
  <c r="Q114" i="3"/>
  <c r="T114" i="3" s="1"/>
  <c r="Q117" i="3"/>
  <c r="T117" i="3" s="1"/>
  <c r="Q56" i="3"/>
  <c r="T56" i="3" s="1"/>
  <c r="Q88" i="3"/>
  <c r="T88" i="3" s="1"/>
  <c r="Q36" i="3"/>
  <c r="T36" i="3" s="1"/>
  <c r="Q52" i="3"/>
  <c r="T52" i="3" s="1"/>
  <c r="Q108" i="3"/>
  <c r="T108" i="3" s="1"/>
  <c r="Q112" i="3"/>
  <c r="T112" i="3" s="1"/>
  <c r="Q85" i="3"/>
  <c r="T85" i="3" s="1"/>
  <c r="Q48" i="3"/>
  <c r="T48" i="3" s="1"/>
  <c r="Q120" i="3"/>
  <c r="T120" i="3" s="1"/>
  <c r="Q70" i="3"/>
  <c r="T70" i="3" s="1"/>
  <c r="Q82" i="3"/>
  <c r="T82" i="3" s="1"/>
  <c r="Q94" i="3"/>
  <c r="T94" i="3" s="1"/>
  <c r="Q26" i="3"/>
  <c r="T26" i="3" s="1"/>
  <c r="Q54" i="3"/>
  <c r="T54" i="3" s="1"/>
  <c r="Q58" i="3"/>
  <c r="T58" i="3" s="1"/>
  <c r="Q74" i="3"/>
  <c r="T74" i="3" s="1"/>
  <c r="Q78" i="3"/>
  <c r="T78" i="3" s="1"/>
  <c r="Q110" i="3"/>
  <c r="T110" i="3" s="1"/>
  <c r="Q100" i="3"/>
  <c r="T100" i="3" s="1"/>
  <c r="Q104" i="3"/>
  <c r="T104" i="3" s="1"/>
  <c r="Q25" i="3"/>
  <c r="T25" i="3" s="1"/>
  <c r="Q29" i="3"/>
  <c r="T29" i="3" s="1"/>
  <c r="Q34" i="3"/>
  <c r="T34" i="3" s="1"/>
  <c r="Q42" i="3"/>
  <c r="T42" i="3" s="1"/>
  <c r="Q50" i="3"/>
  <c r="T50" i="3" s="1"/>
  <c r="Q90" i="3"/>
  <c r="T90" i="3" s="1"/>
  <c r="Q98" i="3"/>
  <c r="T98" i="3" s="1"/>
  <c r="Q102" i="3"/>
  <c r="T102" i="3" s="1"/>
  <c r="Q30" i="3"/>
  <c r="T30" i="3" s="1"/>
  <c r="Q38" i="3"/>
  <c r="T38" i="3" s="1"/>
  <c r="Q46" i="3"/>
  <c r="T46" i="3" s="1"/>
  <c r="Q62" i="3"/>
  <c r="T62" i="3" s="1"/>
  <c r="Q66" i="3"/>
  <c r="T66" i="3" s="1"/>
  <c r="Q86" i="3"/>
  <c r="T86" i="3" s="1"/>
  <c r="Q118" i="3"/>
  <c r="T118" i="3" s="1"/>
  <c r="Q84" i="3"/>
  <c r="T84" i="3" s="1"/>
  <c r="Q37" i="3"/>
  <c r="T37" i="3" s="1"/>
  <c r="Q49" i="3"/>
  <c r="T49" i="3" s="1"/>
  <c r="Q53" i="3"/>
  <c r="T53" i="3" s="1"/>
  <c r="Q57" i="3"/>
  <c r="T57" i="3" s="1"/>
  <c r="Q89" i="3"/>
  <c r="T89" i="3" s="1"/>
  <c r="Q109" i="3"/>
  <c r="T109" i="3" s="1"/>
  <c r="Q113" i="3"/>
  <c r="T113" i="3" s="1"/>
  <c r="Q33" i="3"/>
  <c r="T33" i="3" s="1"/>
  <c r="Q41" i="3"/>
  <c r="T41" i="3" s="1"/>
  <c r="Q45" i="3"/>
  <c r="T45" i="3" s="1"/>
  <c r="Q61" i="3"/>
  <c r="T61" i="3" s="1"/>
  <c r="Q65" i="3"/>
  <c r="T65" i="3" s="1"/>
  <c r="Q69" i="3"/>
  <c r="T69" i="3" s="1"/>
  <c r="Q73" i="3"/>
  <c r="T73" i="3" s="1"/>
  <c r="Q77" i="3"/>
  <c r="T77" i="3" s="1"/>
  <c r="Q81" i="3"/>
  <c r="T81" i="3" s="1"/>
  <c r="Q93" i="3"/>
  <c r="T93" i="3" s="1"/>
  <c r="Q97" i="3"/>
  <c r="T97" i="3" s="1"/>
  <c r="Q106" i="3"/>
  <c r="T106" i="3" s="1"/>
  <c r="Q31" i="3"/>
  <c r="T31" i="3" s="1"/>
  <c r="Q39" i="3"/>
  <c r="T39" i="3" s="1"/>
  <c r="Q47" i="3"/>
  <c r="T47" i="3" s="1"/>
  <c r="Q51" i="3"/>
  <c r="T51" i="3" s="1"/>
  <c r="Q63" i="3"/>
  <c r="T63" i="3" s="1"/>
  <c r="Q87" i="3"/>
  <c r="T87" i="3" s="1"/>
  <c r="Q91" i="3"/>
  <c r="T91" i="3" s="1"/>
  <c r="Q99" i="3"/>
  <c r="T99" i="3" s="1"/>
  <c r="Q103" i="3"/>
  <c r="T103" i="3" s="1"/>
  <c r="Q107" i="3"/>
  <c r="T107" i="3" s="1"/>
  <c r="Q119" i="3"/>
  <c r="T119" i="3" s="1"/>
  <c r="Q27" i="3"/>
  <c r="T27" i="3" s="1"/>
  <c r="Q35" i="3"/>
  <c r="T35" i="3" s="1"/>
  <c r="Q43" i="3"/>
  <c r="T43" i="3" s="1"/>
  <c r="Q55" i="3"/>
  <c r="T55" i="3" s="1"/>
  <c r="Q59" i="3"/>
  <c r="T59" i="3" s="1"/>
  <c r="Q67" i="3"/>
  <c r="T67" i="3" s="1"/>
  <c r="Q71" i="3"/>
  <c r="T71" i="3" s="1"/>
  <c r="Q75" i="3"/>
  <c r="T75" i="3" s="1"/>
  <c r="Q79" i="3"/>
  <c r="T79" i="3" s="1"/>
  <c r="Q83" i="3"/>
  <c r="T83" i="3" s="1"/>
  <c r="Q95" i="3"/>
  <c r="T95" i="3" s="1"/>
  <c r="Q111" i="3"/>
  <c r="T111" i="3" s="1"/>
  <c r="Q115" i="3"/>
  <c r="T115" i="3" s="1"/>
  <c r="Q23" i="3"/>
  <c r="T23" i="3" s="1"/>
  <c r="N121" i="3" a="1"/>
  <c r="H21" i="3" l="1"/>
  <c r="J21" i="3" s="1"/>
  <c r="J22" i="3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J64" i="3" s="1"/>
  <c r="H65" i="3"/>
  <c r="J65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H72" i="3"/>
  <c r="J72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7" i="3"/>
  <c r="J87" i="3" s="1"/>
  <c r="H88" i="3"/>
  <c r="J88" i="3" s="1"/>
  <c r="H89" i="3"/>
  <c r="J89" i="3" s="1"/>
  <c r="H90" i="3"/>
  <c r="J90" i="3" s="1"/>
  <c r="H91" i="3"/>
  <c r="J91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05" i="3"/>
  <c r="J105" i="3" s="1"/>
  <c r="H106" i="3"/>
  <c r="J106" i="3" s="1"/>
  <c r="H107" i="3"/>
  <c r="J107" i="3" s="1"/>
  <c r="H108" i="3"/>
  <c r="J108" i="3" s="1"/>
  <c r="H109" i="3"/>
  <c r="J109" i="3" s="1"/>
  <c r="H110" i="3"/>
  <c r="J110" i="3" s="1"/>
  <c r="H111" i="3"/>
  <c r="J111" i="3" s="1"/>
  <c r="H112" i="3"/>
  <c r="J112" i="3" s="1"/>
  <c r="H113" i="3"/>
  <c r="J113" i="3" s="1"/>
  <c r="H114" i="3"/>
  <c r="J114" i="3" s="1"/>
  <c r="H115" i="3"/>
  <c r="J115" i="3" s="1"/>
  <c r="H116" i="3"/>
  <c r="J116" i="3" s="1"/>
  <c r="H117" i="3"/>
  <c r="J117" i="3" s="1"/>
  <c r="H118" i="3"/>
  <c r="J118" i="3" s="1"/>
  <c r="H119" i="3"/>
  <c r="J119" i="3" s="1"/>
  <c r="H120" i="3"/>
  <c r="J120" i="3" s="1"/>
  <c r="I22" i="3"/>
  <c r="K22" i="3" s="1"/>
  <c r="O119" i="3" s="1"/>
  <c r="I21" i="3"/>
  <c r="K21" i="3" s="1"/>
  <c r="O120" i="3" s="1"/>
  <c r="I23" i="3"/>
  <c r="K23" i="3" s="1"/>
  <c r="O118" i="3" s="1"/>
  <c r="I24" i="3"/>
  <c r="K24" i="3" s="1"/>
  <c r="O117" i="3" s="1"/>
  <c r="I25" i="3"/>
  <c r="K25" i="3" s="1"/>
  <c r="O116" i="3" s="1"/>
  <c r="I26" i="3"/>
  <c r="K26" i="3" s="1"/>
  <c r="O115" i="3" s="1"/>
  <c r="I27" i="3"/>
  <c r="K27" i="3" s="1"/>
  <c r="O114" i="3" s="1"/>
  <c r="I28" i="3"/>
  <c r="K28" i="3" s="1"/>
  <c r="O113" i="3" s="1"/>
  <c r="I29" i="3"/>
  <c r="K29" i="3" s="1"/>
  <c r="O112" i="3" s="1"/>
  <c r="I30" i="3"/>
  <c r="K30" i="3" s="1"/>
  <c r="O111" i="3" s="1"/>
  <c r="I31" i="3"/>
  <c r="K31" i="3" s="1"/>
  <c r="O110" i="3" s="1"/>
  <c r="I32" i="3"/>
  <c r="K32" i="3" s="1"/>
  <c r="O109" i="3" s="1"/>
  <c r="I33" i="3"/>
  <c r="K33" i="3" s="1"/>
  <c r="O108" i="3" s="1"/>
  <c r="I34" i="3"/>
  <c r="K34" i="3" s="1"/>
  <c r="O107" i="3" s="1"/>
  <c r="I35" i="3"/>
  <c r="K35" i="3" s="1"/>
  <c r="O106" i="3" s="1"/>
  <c r="I36" i="3"/>
  <c r="K36" i="3" s="1"/>
  <c r="O105" i="3" s="1"/>
  <c r="I37" i="3"/>
  <c r="K37" i="3" s="1"/>
  <c r="O104" i="3" s="1"/>
  <c r="I38" i="3"/>
  <c r="K38" i="3" s="1"/>
  <c r="O103" i="3" s="1"/>
  <c r="I39" i="3"/>
  <c r="K39" i="3" s="1"/>
  <c r="O102" i="3" s="1"/>
  <c r="I40" i="3"/>
  <c r="K40" i="3" s="1"/>
  <c r="O101" i="3" s="1"/>
  <c r="I41" i="3"/>
  <c r="K41" i="3" s="1"/>
  <c r="O100" i="3" s="1"/>
  <c r="I42" i="3"/>
  <c r="K42" i="3" s="1"/>
  <c r="O99" i="3" s="1"/>
  <c r="I43" i="3"/>
  <c r="K43" i="3" s="1"/>
  <c r="O98" i="3" s="1"/>
  <c r="I44" i="3"/>
  <c r="K44" i="3" s="1"/>
  <c r="O97" i="3" s="1"/>
  <c r="I45" i="3"/>
  <c r="K45" i="3" s="1"/>
  <c r="O96" i="3" s="1"/>
  <c r="I46" i="3"/>
  <c r="K46" i="3" s="1"/>
  <c r="O95" i="3" s="1"/>
  <c r="I47" i="3"/>
  <c r="K47" i="3" s="1"/>
  <c r="O94" i="3" s="1"/>
  <c r="I48" i="3"/>
  <c r="K48" i="3" s="1"/>
  <c r="O93" i="3" s="1"/>
  <c r="I49" i="3"/>
  <c r="K49" i="3" s="1"/>
  <c r="O92" i="3" s="1"/>
  <c r="I50" i="3"/>
  <c r="K50" i="3" s="1"/>
  <c r="O91" i="3" s="1"/>
  <c r="I51" i="3"/>
  <c r="K51" i="3" s="1"/>
  <c r="O90" i="3" s="1"/>
  <c r="I52" i="3"/>
  <c r="K52" i="3" s="1"/>
  <c r="O89" i="3" s="1"/>
  <c r="I53" i="3"/>
  <c r="K53" i="3" s="1"/>
  <c r="O88" i="3" s="1"/>
  <c r="I54" i="3"/>
  <c r="K54" i="3" s="1"/>
  <c r="O87" i="3" s="1"/>
  <c r="I55" i="3"/>
  <c r="K55" i="3" s="1"/>
  <c r="O86" i="3" s="1"/>
  <c r="I56" i="3"/>
  <c r="K56" i="3" s="1"/>
  <c r="O85" i="3" s="1"/>
  <c r="I57" i="3"/>
  <c r="K57" i="3" s="1"/>
  <c r="O84" i="3" s="1"/>
  <c r="I58" i="3"/>
  <c r="K58" i="3" s="1"/>
  <c r="O83" i="3" s="1"/>
  <c r="I59" i="3"/>
  <c r="K59" i="3" s="1"/>
  <c r="O82" i="3" s="1"/>
  <c r="I60" i="3"/>
  <c r="K60" i="3" s="1"/>
  <c r="O81" i="3" s="1"/>
  <c r="I61" i="3"/>
  <c r="K61" i="3" s="1"/>
  <c r="O80" i="3" s="1"/>
  <c r="I62" i="3"/>
  <c r="K62" i="3" s="1"/>
  <c r="O79" i="3" s="1"/>
  <c r="I63" i="3"/>
  <c r="K63" i="3" s="1"/>
  <c r="O78" i="3" s="1"/>
  <c r="I64" i="3"/>
  <c r="K64" i="3" s="1"/>
  <c r="O77" i="3" s="1"/>
  <c r="I65" i="3"/>
  <c r="K65" i="3" s="1"/>
  <c r="O76" i="3" s="1"/>
  <c r="I66" i="3"/>
  <c r="K66" i="3" s="1"/>
  <c r="O75" i="3" s="1"/>
  <c r="I67" i="3"/>
  <c r="K67" i="3" s="1"/>
  <c r="O74" i="3" s="1"/>
  <c r="I68" i="3"/>
  <c r="K68" i="3" s="1"/>
  <c r="O73" i="3" s="1"/>
  <c r="I69" i="3"/>
  <c r="K69" i="3" s="1"/>
  <c r="O72" i="3" s="1"/>
  <c r="I70" i="3"/>
  <c r="K70" i="3" s="1"/>
  <c r="O71" i="3" s="1"/>
  <c r="I71" i="3"/>
  <c r="K71" i="3" s="1"/>
  <c r="O70" i="3" s="1"/>
  <c r="I72" i="3"/>
  <c r="K72" i="3" s="1"/>
  <c r="O69" i="3" s="1"/>
  <c r="I73" i="3"/>
  <c r="K73" i="3" s="1"/>
  <c r="O68" i="3" s="1"/>
  <c r="I74" i="3"/>
  <c r="K74" i="3" s="1"/>
  <c r="O67" i="3" s="1"/>
  <c r="I75" i="3"/>
  <c r="K75" i="3" s="1"/>
  <c r="O66" i="3" s="1"/>
  <c r="I76" i="3"/>
  <c r="K76" i="3" s="1"/>
  <c r="O65" i="3" s="1"/>
  <c r="I77" i="3"/>
  <c r="K77" i="3" s="1"/>
  <c r="O64" i="3" s="1"/>
  <c r="I78" i="3"/>
  <c r="K78" i="3" s="1"/>
  <c r="O63" i="3" s="1"/>
  <c r="I79" i="3"/>
  <c r="K79" i="3" s="1"/>
  <c r="O62" i="3" s="1"/>
  <c r="I80" i="3"/>
  <c r="K80" i="3" s="1"/>
  <c r="O61" i="3" s="1"/>
  <c r="I81" i="3"/>
  <c r="K81" i="3" s="1"/>
  <c r="O60" i="3" s="1"/>
  <c r="I82" i="3"/>
  <c r="K82" i="3" s="1"/>
  <c r="O59" i="3" s="1"/>
  <c r="I83" i="3"/>
  <c r="K83" i="3" s="1"/>
  <c r="O58" i="3" s="1"/>
  <c r="I84" i="3"/>
  <c r="K84" i="3" s="1"/>
  <c r="O57" i="3" s="1"/>
  <c r="I85" i="3"/>
  <c r="K85" i="3" s="1"/>
  <c r="O56" i="3" s="1"/>
  <c r="I86" i="3"/>
  <c r="K86" i="3" s="1"/>
  <c r="O55" i="3" s="1"/>
  <c r="I87" i="3"/>
  <c r="K87" i="3" s="1"/>
  <c r="O54" i="3" s="1"/>
  <c r="I88" i="3"/>
  <c r="K88" i="3" s="1"/>
  <c r="O53" i="3" s="1"/>
  <c r="I89" i="3"/>
  <c r="K89" i="3" s="1"/>
  <c r="O52" i="3" s="1"/>
  <c r="I90" i="3"/>
  <c r="K90" i="3" s="1"/>
  <c r="O51" i="3" s="1"/>
  <c r="I91" i="3"/>
  <c r="K91" i="3" s="1"/>
  <c r="O50" i="3" s="1"/>
  <c r="I92" i="3"/>
  <c r="K92" i="3" s="1"/>
  <c r="O49" i="3" s="1"/>
  <c r="I93" i="3"/>
  <c r="K93" i="3" s="1"/>
  <c r="O48" i="3" s="1"/>
  <c r="I94" i="3"/>
  <c r="K94" i="3" s="1"/>
  <c r="O47" i="3" s="1"/>
  <c r="I95" i="3"/>
  <c r="K95" i="3" s="1"/>
  <c r="O46" i="3" s="1"/>
  <c r="I96" i="3"/>
  <c r="K96" i="3" s="1"/>
  <c r="O45" i="3" s="1"/>
  <c r="I97" i="3"/>
  <c r="K97" i="3" s="1"/>
  <c r="O44" i="3" s="1"/>
  <c r="I98" i="3"/>
  <c r="K98" i="3" s="1"/>
  <c r="O43" i="3" s="1"/>
  <c r="I99" i="3"/>
  <c r="K99" i="3" s="1"/>
  <c r="O42" i="3" s="1"/>
  <c r="I100" i="3"/>
  <c r="K100" i="3" s="1"/>
  <c r="O41" i="3" s="1"/>
  <c r="I101" i="3"/>
  <c r="K101" i="3" s="1"/>
  <c r="O40" i="3" s="1"/>
  <c r="I102" i="3"/>
  <c r="K102" i="3" s="1"/>
  <c r="O39" i="3" s="1"/>
  <c r="I103" i="3"/>
  <c r="K103" i="3" s="1"/>
  <c r="O38" i="3" s="1"/>
  <c r="I104" i="3"/>
  <c r="K104" i="3" s="1"/>
  <c r="O37" i="3" s="1"/>
  <c r="I105" i="3"/>
  <c r="K105" i="3" s="1"/>
  <c r="O36" i="3" s="1"/>
  <c r="I106" i="3"/>
  <c r="K106" i="3" s="1"/>
  <c r="O35" i="3" s="1"/>
  <c r="I107" i="3"/>
  <c r="K107" i="3" s="1"/>
  <c r="O34" i="3" s="1"/>
  <c r="I108" i="3"/>
  <c r="K108" i="3" s="1"/>
  <c r="O33" i="3" s="1"/>
  <c r="I109" i="3"/>
  <c r="K109" i="3" s="1"/>
  <c r="O32" i="3" s="1"/>
  <c r="I110" i="3"/>
  <c r="K110" i="3" s="1"/>
  <c r="O31" i="3" s="1"/>
  <c r="I111" i="3"/>
  <c r="K111" i="3" s="1"/>
  <c r="O30" i="3" s="1"/>
  <c r="I112" i="3"/>
  <c r="K112" i="3" s="1"/>
  <c r="O29" i="3" s="1"/>
  <c r="I113" i="3"/>
  <c r="K113" i="3" s="1"/>
  <c r="O28" i="3" s="1"/>
  <c r="I114" i="3"/>
  <c r="K114" i="3" s="1"/>
  <c r="O27" i="3" s="1"/>
  <c r="I115" i="3"/>
  <c r="K115" i="3" s="1"/>
  <c r="O26" i="3" s="1"/>
  <c r="I116" i="3"/>
  <c r="K116" i="3" s="1"/>
  <c r="O25" i="3" s="1"/>
  <c r="I117" i="3"/>
  <c r="K117" i="3" s="1"/>
  <c r="O24" i="3" s="1"/>
  <c r="I118" i="3"/>
  <c r="K118" i="3" s="1"/>
  <c r="O23" i="3" s="1"/>
  <c r="I119" i="3"/>
  <c r="K119" i="3" s="1"/>
  <c r="O22" i="3" s="1"/>
  <c r="I120" i="3"/>
  <c r="K120" i="3" s="1"/>
  <c r="O21" i="3" s="1"/>
  <c r="R22" i="3" s="1"/>
  <c r="T22" i="3"/>
  <c r="N217" i="3"/>
  <c r="N209" i="3"/>
  <c r="N201" i="3"/>
  <c r="N193" i="3"/>
  <c r="N185" i="3"/>
  <c r="N177" i="3"/>
  <c r="N169" i="3"/>
  <c r="N161" i="3"/>
  <c r="N153" i="3"/>
  <c r="N145" i="3"/>
  <c r="N137" i="3"/>
  <c r="N129" i="3"/>
  <c r="N121" i="3"/>
  <c r="N216" i="3"/>
  <c r="N208" i="3"/>
  <c r="N200" i="3"/>
  <c r="N192" i="3"/>
  <c r="N184" i="3"/>
  <c r="N176" i="3"/>
  <c r="N168" i="3"/>
  <c r="N160" i="3"/>
  <c r="N152" i="3"/>
  <c r="N144" i="3"/>
  <c r="N136" i="3"/>
  <c r="N128" i="3"/>
  <c r="N215" i="3"/>
  <c r="N207" i="3"/>
  <c r="N199" i="3"/>
  <c r="N191" i="3"/>
  <c r="N183" i="3"/>
  <c r="N175" i="3"/>
  <c r="N167" i="3"/>
  <c r="N159" i="3"/>
  <c r="N151" i="3"/>
  <c r="N143" i="3"/>
  <c r="N135" i="3"/>
  <c r="N127" i="3"/>
  <c r="N214" i="3"/>
  <c r="N206" i="3"/>
  <c r="N198" i="3"/>
  <c r="N190" i="3"/>
  <c r="N182" i="3"/>
  <c r="N174" i="3"/>
  <c r="N166" i="3"/>
  <c r="N158" i="3"/>
  <c r="N150" i="3"/>
  <c r="N142" i="3"/>
  <c r="N134" i="3"/>
  <c r="N126" i="3"/>
  <c r="N213" i="3"/>
  <c r="N205" i="3"/>
  <c r="N197" i="3"/>
  <c r="N189" i="3"/>
  <c r="N181" i="3"/>
  <c r="N173" i="3"/>
  <c r="N165" i="3"/>
  <c r="N157" i="3"/>
  <c r="N149" i="3"/>
  <c r="N141" i="3"/>
  <c r="N133" i="3"/>
  <c r="N125" i="3"/>
  <c r="N203" i="3"/>
  <c r="N180" i="3"/>
  <c r="N162" i="3"/>
  <c r="N139" i="3"/>
  <c r="N202" i="3"/>
  <c r="N179" i="3"/>
  <c r="N156" i="3"/>
  <c r="N138" i="3"/>
  <c r="N219" i="3"/>
  <c r="N196" i="3"/>
  <c r="N178" i="3"/>
  <c r="N155" i="3"/>
  <c r="N132" i="3"/>
  <c r="N218" i="3"/>
  <c r="N195" i="3"/>
  <c r="N172" i="3"/>
  <c r="N154" i="3"/>
  <c r="N131" i="3"/>
  <c r="N212" i="3"/>
  <c r="N194" i="3"/>
  <c r="N171" i="3"/>
  <c r="N148" i="3"/>
  <c r="N130" i="3"/>
  <c r="N211" i="3"/>
  <c r="N188" i="3"/>
  <c r="N170" i="3"/>
  <c r="N147" i="3"/>
  <c r="N124" i="3"/>
  <c r="N146" i="3"/>
  <c r="N140" i="3"/>
  <c r="N210" i="3"/>
  <c r="N123" i="3"/>
  <c r="N187" i="3"/>
  <c r="N122" i="3"/>
  <c r="N204" i="3"/>
  <c r="N186" i="3"/>
  <c r="N164" i="3"/>
  <c r="N163" i="3"/>
  <c r="O121" i="3" l="1" a="1"/>
  <c r="O150" i="3" s="1"/>
  <c r="S120" i="3"/>
  <c r="R24" i="3"/>
  <c r="R30" i="3"/>
  <c r="S29" i="3"/>
  <c r="S37" i="3"/>
  <c r="R38" i="3"/>
  <c r="R46" i="3"/>
  <c r="S45" i="3"/>
  <c r="R54" i="3"/>
  <c r="S53" i="3"/>
  <c r="R62" i="3"/>
  <c r="S61" i="3"/>
  <c r="R70" i="3"/>
  <c r="S69" i="3"/>
  <c r="R78" i="3"/>
  <c r="S77" i="3"/>
  <c r="S85" i="3"/>
  <c r="R86" i="3"/>
  <c r="R94" i="3"/>
  <c r="S93" i="3"/>
  <c r="R102" i="3"/>
  <c r="S101" i="3"/>
  <c r="S109" i="3"/>
  <c r="R110" i="3"/>
  <c r="R118" i="3"/>
  <c r="S117" i="3"/>
  <c r="R23" i="3"/>
  <c r="S30" i="3"/>
  <c r="R31" i="3"/>
  <c r="S38" i="3"/>
  <c r="R39" i="3"/>
  <c r="S46" i="3"/>
  <c r="R47" i="3"/>
  <c r="S54" i="3"/>
  <c r="R55" i="3"/>
  <c r="S62" i="3"/>
  <c r="R63" i="3"/>
  <c r="S70" i="3"/>
  <c r="R71" i="3"/>
  <c r="R79" i="3"/>
  <c r="S78" i="3"/>
  <c r="R87" i="3"/>
  <c r="S86" i="3"/>
  <c r="S94" i="3"/>
  <c r="R95" i="3"/>
  <c r="R103" i="3"/>
  <c r="S102" i="3"/>
  <c r="S110" i="3"/>
  <c r="R111" i="3"/>
  <c r="R119" i="3"/>
  <c r="S118" i="3"/>
  <c r="S31" i="3"/>
  <c r="R32" i="3"/>
  <c r="S39" i="3"/>
  <c r="R40" i="3"/>
  <c r="S47" i="3"/>
  <c r="R48" i="3"/>
  <c r="R56" i="3"/>
  <c r="S55" i="3"/>
  <c r="S63" i="3"/>
  <c r="R64" i="3"/>
  <c r="S71" i="3"/>
  <c r="R72" i="3"/>
  <c r="S79" i="3"/>
  <c r="R80" i="3"/>
  <c r="S87" i="3"/>
  <c r="R88" i="3"/>
  <c r="S95" i="3"/>
  <c r="R96" i="3"/>
  <c r="R104" i="3"/>
  <c r="S103" i="3"/>
  <c r="S111" i="3"/>
  <c r="R112" i="3"/>
  <c r="R25" i="3"/>
  <c r="S24" i="3"/>
  <c r="S23" i="3" s="1"/>
  <c r="S22" i="3" s="1"/>
  <c r="R33" i="3"/>
  <c r="S32" i="3"/>
  <c r="R41" i="3"/>
  <c r="S40" i="3"/>
  <c r="R49" i="3"/>
  <c r="S48" i="3"/>
  <c r="S56" i="3"/>
  <c r="R57" i="3"/>
  <c r="S64" i="3"/>
  <c r="R65" i="3"/>
  <c r="S72" i="3"/>
  <c r="R73" i="3"/>
  <c r="R81" i="3"/>
  <c r="S80" i="3"/>
  <c r="R89" i="3"/>
  <c r="S88" i="3"/>
  <c r="R97" i="3"/>
  <c r="S96" i="3"/>
  <c r="R105" i="3"/>
  <c r="S104" i="3"/>
  <c r="S112" i="3"/>
  <c r="R113" i="3"/>
  <c r="S119" i="3"/>
  <c r="R120" i="3"/>
  <c r="R26" i="3"/>
  <c r="S25" i="3"/>
  <c r="S33" i="3"/>
  <c r="R34" i="3"/>
  <c r="S41" i="3"/>
  <c r="R42" i="3"/>
  <c r="S49" i="3"/>
  <c r="R50" i="3"/>
  <c r="S57" i="3"/>
  <c r="R58" i="3"/>
  <c r="R66" i="3"/>
  <c r="S65" i="3"/>
  <c r="R74" i="3"/>
  <c r="S73" i="3"/>
  <c r="R82" i="3"/>
  <c r="S81" i="3"/>
  <c r="R90" i="3"/>
  <c r="S89" i="3"/>
  <c r="R98" i="3"/>
  <c r="S97" i="3"/>
  <c r="S105" i="3"/>
  <c r="R106" i="3"/>
  <c r="R114" i="3"/>
  <c r="S113" i="3"/>
  <c r="R27" i="3"/>
  <c r="S26" i="3"/>
  <c r="R35" i="3"/>
  <c r="S34" i="3"/>
  <c r="R43" i="3"/>
  <c r="S42" i="3"/>
  <c r="S50" i="3"/>
  <c r="R51" i="3"/>
  <c r="R59" i="3"/>
  <c r="S58" i="3"/>
  <c r="R67" i="3"/>
  <c r="S66" i="3"/>
  <c r="R75" i="3"/>
  <c r="S74" i="3"/>
  <c r="R83" i="3"/>
  <c r="S82" i="3"/>
  <c r="S90" i="3"/>
  <c r="R91" i="3"/>
  <c r="R99" i="3"/>
  <c r="S98" i="3"/>
  <c r="S106" i="3"/>
  <c r="R107" i="3"/>
  <c r="R115" i="3"/>
  <c r="S114" i="3"/>
  <c r="R28" i="3"/>
  <c r="S27" i="3"/>
  <c r="S35" i="3"/>
  <c r="R36" i="3"/>
  <c r="S43" i="3"/>
  <c r="R44" i="3"/>
  <c r="R52" i="3"/>
  <c r="S51" i="3"/>
  <c r="R60" i="3"/>
  <c r="S59" i="3"/>
  <c r="S67" i="3"/>
  <c r="R68" i="3"/>
  <c r="R76" i="3"/>
  <c r="S75" i="3"/>
  <c r="S83" i="3"/>
  <c r="R84" i="3"/>
  <c r="S91" i="3"/>
  <c r="R92" i="3"/>
  <c r="R100" i="3"/>
  <c r="S99" i="3"/>
  <c r="R108" i="3"/>
  <c r="S107" i="3"/>
  <c r="R116" i="3"/>
  <c r="S115" i="3"/>
  <c r="S28" i="3"/>
  <c r="R29" i="3"/>
  <c r="S36" i="3"/>
  <c r="R37" i="3"/>
  <c r="S44" i="3"/>
  <c r="R45" i="3"/>
  <c r="R53" i="3"/>
  <c r="S52" i="3"/>
  <c r="R61" i="3"/>
  <c r="S60" i="3"/>
  <c r="S68" i="3"/>
  <c r="R69" i="3"/>
  <c r="S76" i="3"/>
  <c r="R77" i="3"/>
  <c r="S84" i="3"/>
  <c r="R85" i="3"/>
  <c r="R93" i="3"/>
  <c r="S92" i="3"/>
  <c r="R101" i="3"/>
  <c r="S100" i="3"/>
  <c r="S108" i="3"/>
  <c r="R109" i="3"/>
  <c r="R117" i="3"/>
  <c r="S116" i="3"/>
  <c r="Q189" i="3"/>
  <c r="T189" i="3" s="1"/>
  <c r="Q182" i="3"/>
  <c r="T182" i="3" s="1"/>
  <c r="Q151" i="3"/>
  <c r="T151" i="3" s="1"/>
  <c r="Q215" i="3"/>
  <c r="T215" i="3" s="1"/>
  <c r="Q132" i="3"/>
  <c r="T132" i="3" s="1"/>
  <c r="Q171" i="3"/>
  <c r="T171" i="3" s="1"/>
  <c r="Q184" i="3"/>
  <c r="T184" i="3" s="1"/>
  <c r="Q213" i="3"/>
  <c r="T213" i="3" s="1"/>
  <c r="Q205" i="3"/>
  <c r="T205" i="3" s="1"/>
  <c r="Q148" i="3"/>
  <c r="T148" i="3" s="1"/>
  <c r="Q179" i="3"/>
  <c r="T179" i="3" s="1"/>
  <c r="Q135" i="3"/>
  <c r="T135" i="3" s="1"/>
  <c r="Q168" i="3"/>
  <c r="T168" i="3" s="1"/>
  <c r="Q137" i="3"/>
  <c r="T137" i="3" s="1"/>
  <c r="Q201" i="3"/>
  <c r="T201" i="3" s="1"/>
  <c r="Q123" i="3"/>
  <c r="T123" i="3" s="1"/>
  <c r="Q197" i="3"/>
  <c r="T197" i="3" s="1"/>
  <c r="Q174" i="3"/>
  <c r="T174" i="3" s="1"/>
  <c r="Q143" i="3"/>
  <c r="T143" i="3" s="1"/>
  <c r="Q176" i="3"/>
  <c r="T176" i="3" s="1"/>
  <c r="Q199" i="3"/>
  <c r="T199" i="3" s="1"/>
  <c r="Q166" i="3"/>
  <c r="T166" i="3" s="1"/>
  <c r="Q163" i="3"/>
  <c r="T163" i="3" s="1"/>
  <c r="Q207" i="3"/>
  <c r="T207" i="3" s="1"/>
  <c r="Q155" i="3"/>
  <c r="T155" i="3" s="1"/>
  <c r="Q153" i="3"/>
  <c r="T153" i="3" s="1"/>
  <c r="Q139" i="3"/>
  <c r="T139" i="3" s="1"/>
  <c r="Q126" i="3"/>
  <c r="T126" i="3" s="1"/>
  <c r="Q192" i="3"/>
  <c r="T192" i="3" s="1"/>
  <c r="Q217" i="3"/>
  <c r="T217" i="3" s="1"/>
  <c r="Q159" i="3"/>
  <c r="T159" i="3" s="1"/>
  <c r="Q124" i="3"/>
  <c r="T124" i="3" s="1"/>
  <c r="Q128" i="3"/>
  <c r="T128" i="3" s="1"/>
  <c r="Q190" i="3"/>
  <c r="T190" i="3" s="1"/>
  <c r="Q141" i="3"/>
  <c r="T141" i="3" s="1"/>
  <c r="Q157" i="3"/>
  <c r="T157" i="3" s="1"/>
  <c r="Q145" i="3"/>
  <c r="T145" i="3" s="1"/>
  <c r="Q209" i="3"/>
  <c r="T209" i="3" s="1"/>
  <c r="Q164" i="3"/>
  <c r="T164" i="3" s="1"/>
  <c r="Q186" i="3"/>
  <c r="T186" i="3" s="1"/>
  <c r="Q194" i="3"/>
  <c r="T194" i="3" s="1"/>
  <c r="Q149" i="3"/>
  <c r="T149" i="3" s="1"/>
  <c r="Q181" i="3"/>
  <c r="T181" i="3" s="1"/>
  <c r="Q188" i="3"/>
  <c r="T188" i="3" s="1"/>
  <c r="Q169" i="3"/>
  <c r="T169" i="3" s="1"/>
  <c r="Q173" i="3"/>
  <c r="T173" i="3" s="1"/>
  <c r="Q170" i="3"/>
  <c r="T170" i="3" s="1"/>
  <c r="Q162" i="3"/>
  <c r="T162" i="3" s="1"/>
  <c r="Q204" i="3"/>
  <c r="T204" i="3" s="1"/>
  <c r="Q178" i="3"/>
  <c r="T178" i="3" s="1"/>
  <c r="Q161" i="3"/>
  <c r="T161" i="3" s="1"/>
  <c r="Q122" i="3"/>
  <c r="T122" i="3" s="1"/>
  <c r="Q121" i="3"/>
  <c r="Q198" i="3"/>
  <c r="T198" i="3" s="1"/>
  <c r="Q167" i="3"/>
  <c r="T167" i="3" s="1"/>
  <c r="Q136" i="3"/>
  <c r="T136" i="3" s="1"/>
  <c r="Q200" i="3"/>
  <c r="T200" i="3" s="1"/>
  <c r="Q130" i="3"/>
  <c r="T130" i="3" s="1"/>
  <c r="Q196" i="3"/>
  <c r="T196" i="3" s="1"/>
  <c r="Q219" i="3"/>
  <c r="T219" i="3" s="1"/>
  <c r="Q180" i="3"/>
  <c r="T180" i="3" s="1"/>
  <c r="Q142" i="3"/>
  <c r="T142" i="3" s="1"/>
  <c r="Q206" i="3"/>
  <c r="T206" i="3" s="1"/>
  <c r="Q175" i="3"/>
  <c r="T175" i="3" s="1"/>
  <c r="Q144" i="3"/>
  <c r="T144" i="3" s="1"/>
  <c r="Q208" i="3"/>
  <c r="T208" i="3" s="1"/>
  <c r="Q177" i="3"/>
  <c r="T177" i="3" s="1"/>
  <c r="Q138" i="3"/>
  <c r="T138" i="3" s="1"/>
  <c r="Q202" i="3"/>
  <c r="T202" i="3" s="1"/>
  <c r="Q131" i="3"/>
  <c r="T131" i="3" s="1"/>
  <c r="Q147" i="3"/>
  <c r="T147" i="3" s="1"/>
  <c r="Q133" i="3"/>
  <c r="T133" i="3" s="1"/>
  <c r="Q203" i="3"/>
  <c r="T203" i="3" s="1"/>
  <c r="Q150" i="3"/>
  <c r="T150" i="3" s="1"/>
  <c r="Q214" i="3"/>
  <c r="T214" i="3" s="1"/>
  <c r="Q183" i="3"/>
  <c r="T183" i="3" s="1"/>
  <c r="Q152" i="3"/>
  <c r="T152" i="3" s="1"/>
  <c r="Q216" i="3"/>
  <c r="T216" i="3" s="1"/>
  <c r="Q185" i="3"/>
  <c r="T185" i="3" s="1"/>
  <c r="Q146" i="3"/>
  <c r="T146" i="3" s="1"/>
  <c r="Q210" i="3"/>
  <c r="T210" i="3" s="1"/>
  <c r="Q212" i="3"/>
  <c r="T212" i="3" s="1"/>
  <c r="Q211" i="3"/>
  <c r="T211" i="3" s="1"/>
  <c r="Q134" i="3"/>
  <c r="T134" i="3" s="1"/>
  <c r="Q165" i="3"/>
  <c r="T165" i="3" s="1"/>
  <c r="Q172" i="3"/>
  <c r="T172" i="3" s="1"/>
  <c r="Q187" i="3"/>
  <c r="T187" i="3" s="1"/>
  <c r="Q125" i="3"/>
  <c r="T125" i="3" s="1"/>
  <c r="Q195" i="3"/>
  <c r="T195" i="3" s="1"/>
  <c r="Q156" i="3"/>
  <c r="T156" i="3" s="1"/>
  <c r="Q140" i="3"/>
  <c r="T140" i="3" s="1"/>
  <c r="Q158" i="3"/>
  <c r="T158" i="3" s="1"/>
  <c r="Q127" i="3"/>
  <c r="T127" i="3" s="1"/>
  <c r="Q191" i="3"/>
  <c r="T191" i="3" s="1"/>
  <c r="Q160" i="3"/>
  <c r="T160" i="3" s="1"/>
  <c r="Q129" i="3"/>
  <c r="T129" i="3" s="1"/>
  <c r="Q193" i="3"/>
  <c r="T193" i="3" s="1"/>
  <c r="Q154" i="3"/>
  <c r="T154" i="3" s="1"/>
  <c r="Q218" i="3"/>
  <c r="T218" i="3" s="1"/>
  <c r="O159" i="3" l="1"/>
  <c r="O165" i="3"/>
  <c r="O204" i="3"/>
  <c r="O215" i="3"/>
  <c r="O181" i="3"/>
  <c r="O212" i="3"/>
  <c r="O203" i="3"/>
  <c r="O139" i="3"/>
  <c r="O208" i="3"/>
  <c r="O144" i="3"/>
  <c r="O131" i="3"/>
  <c r="O137" i="3"/>
  <c r="O126" i="3"/>
  <c r="O125" i="3"/>
  <c r="O198" i="3"/>
  <c r="O205" i="3"/>
  <c r="O176" i="3"/>
  <c r="O194" i="3"/>
  <c r="O185" i="3"/>
  <c r="O195" i="3"/>
  <c r="O217" i="3"/>
  <c r="O200" i="3"/>
  <c r="O170" i="3"/>
  <c r="O123" i="3"/>
  <c r="O129" i="3"/>
  <c r="O145" i="3"/>
  <c r="O201" i="3"/>
  <c r="O178" i="3"/>
  <c r="O161" i="3"/>
  <c r="O146" i="3"/>
  <c r="O187" i="3"/>
  <c r="O209" i="3"/>
  <c r="O192" i="3"/>
  <c r="O154" i="3"/>
  <c r="O138" i="3"/>
  <c r="O121" i="3"/>
  <c r="O134" i="3"/>
  <c r="O184" i="3"/>
  <c r="O193" i="3"/>
  <c r="O163" i="3"/>
  <c r="O179" i="3"/>
  <c r="O130" i="3"/>
  <c r="O210" i="3"/>
  <c r="O169" i="3"/>
  <c r="O171" i="3"/>
  <c r="O122" i="3"/>
  <c r="O168" i="3"/>
  <c r="O156" i="3"/>
  <c r="O202" i="3"/>
  <c r="O219" i="3"/>
  <c r="O155" i="3"/>
  <c r="O177" i="3"/>
  <c r="O160" i="3"/>
  <c r="O153" i="3"/>
  <c r="O162" i="3"/>
  <c r="O136" i="3"/>
  <c r="O211" i="3"/>
  <c r="O216" i="3"/>
  <c r="O186" i="3"/>
  <c r="O128" i="3"/>
  <c r="O147" i="3"/>
  <c r="O152" i="3"/>
  <c r="O148" i="3"/>
  <c r="O158" i="3"/>
  <c r="S159" i="3" s="1"/>
  <c r="O191" i="3"/>
  <c r="R192" i="3" s="1"/>
  <c r="O173" i="3"/>
  <c r="O197" i="3"/>
  <c r="O188" i="3"/>
  <c r="O196" i="3"/>
  <c r="O166" i="3"/>
  <c r="R166" i="3" s="1"/>
  <c r="O151" i="3"/>
  <c r="O199" i="3"/>
  <c r="O141" i="3"/>
  <c r="O180" i="3"/>
  <c r="O218" i="3"/>
  <c r="O174" i="3"/>
  <c r="O175" i="3"/>
  <c r="O135" i="3"/>
  <c r="O157" i="3"/>
  <c r="O164" i="3"/>
  <c r="O124" i="3"/>
  <c r="O182" i="3"/>
  <c r="O143" i="3"/>
  <c r="S144" i="3" s="1"/>
  <c r="O207" i="3"/>
  <c r="O149" i="3"/>
  <c r="R150" i="3" s="1"/>
  <c r="O189" i="3"/>
  <c r="S189" i="3" s="1"/>
  <c r="O172" i="3"/>
  <c r="R172" i="3" s="1"/>
  <c r="O132" i="3"/>
  <c r="O190" i="3"/>
  <c r="O183" i="3"/>
  <c r="O213" i="3"/>
  <c r="O140" i="3"/>
  <c r="O133" i="3"/>
  <c r="O206" i="3"/>
  <c r="R207" i="3" s="1"/>
  <c r="O167" i="3"/>
  <c r="O127" i="3"/>
  <c r="O142" i="3"/>
  <c r="O214" i="3"/>
  <c r="T121" i="3"/>
  <c r="S172" i="3" l="1"/>
  <c r="R149" i="3"/>
  <c r="S165" i="3"/>
  <c r="R183" i="3"/>
  <c r="R213" i="3"/>
  <c r="S143" i="3"/>
  <c r="S213" i="3"/>
  <c r="S208" i="3"/>
  <c r="S205" i="3"/>
  <c r="R198" i="3"/>
  <c r="S197" i="3"/>
  <c r="S174" i="3"/>
  <c r="S216" i="3"/>
  <c r="S191" i="3"/>
  <c r="R215" i="3"/>
  <c r="R191" i="3"/>
  <c r="R216" i="3"/>
  <c r="S215" i="3"/>
  <c r="S173" i="3"/>
  <c r="R173" i="3"/>
  <c r="R184" i="3"/>
  <c r="S184" i="3"/>
  <c r="S214" i="3"/>
  <c r="S183" i="3"/>
  <c r="R214" i="3"/>
  <c r="R144" i="3"/>
  <c r="R165" i="3"/>
  <c r="R190" i="3"/>
  <c r="R208" i="3"/>
  <c r="R143" i="3"/>
  <c r="R159" i="3"/>
  <c r="R205" i="3"/>
  <c r="R168" i="3"/>
  <c r="S167" i="3"/>
  <c r="R158" i="3"/>
  <c r="S157" i="3"/>
  <c r="R152" i="3"/>
  <c r="S151" i="3"/>
  <c r="S148" i="3"/>
  <c r="S162" i="3"/>
  <c r="R163" i="3"/>
  <c r="S168" i="3"/>
  <c r="R169" i="3"/>
  <c r="R194" i="3"/>
  <c r="S193" i="3"/>
  <c r="R188" i="3"/>
  <c r="S187" i="3"/>
  <c r="R171" i="3"/>
  <c r="S170" i="3"/>
  <c r="R199" i="3"/>
  <c r="R204" i="3"/>
  <c r="S203" i="3"/>
  <c r="S206" i="3"/>
  <c r="R136" i="3"/>
  <c r="S135" i="3"/>
  <c r="R167" i="3"/>
  <c r="R153" i="3"/>
  <c r="S152" i="3"/>
  <c r="R154" i="3"/>
  <c r="S153" i="3"/>
  <c r="S122" i="3"/>
  <c r="R123" i="3"/>
  <c r="R185" i="3"/>
  <c r="R147" i="3"/>
  <c r="S146" i="3"/>
  <c r="S200" i="3"/>
  <c r="R201" i="3"/>
  <c r="S125" i="3"/>
  <c r="R126" i="3"/>
  <c r="S133" i="3"/>
  <c r="R134" i="3"/>
  <c r="S175" i="3"/>
  <c r="R176" i="3"/>
  <c r="S196" i="3"/>
  <c r="R148" i="3"/>
  <c r="S147" i="3"/>
  <c r="R161" i="3"/>
  <c r="S171" i="3"/>
  <c r="R135" i="3"/>
  <c r="S134" i="3"/>
  <c r="R162" i="3"/>
  <c r="S161" i="3"/>
  <c r="S217" i="3"/>
  <c r="R218" i="3"/>
  <c r="R127" i="3"/>
  <c r="S126" i="3"/>
  <c r="S212" i="3"/>
  <c r="S140" i="3"/>
  <c r="R141" i="3"/>
  <c r="R175" i="3"/>
  <c r="S188" i="3"/>
  <c r="R129" i="3"/>
  <c r="S128" i="3"/>
  <c r="R178" i="3"/>
  <c r="S177" i="3"/>
  <c r="S169" i="3"/>
  <c r="R170" i="3"/>
  <c r="S121" i="3"/>
  <c r="R122" i="3"/>
  <c r="R121" i="3"/>
  <c r="S178" i="3"/>
  <c r="R179" i="3"/>
  <c r="S195" i="3"/>
  <c r="R196" i="3"/>
  <c r="R138" i="3"/>
  <c r="S137" i="3"/>
  <c r="R182" i="3"/>
  <c r="S181" i="3"/>
  <c r="S190" i="3"/>
  <c r="S166" i="3"/>
  <c r="S218" i="3"/>
  <c r="R219" i="3"/>
  <c r="S186" i="3"/>
  <c r="R187" i="3"/>
  <c r="S155" i="3"/>
  <c r="R156" i="3"/>
  <c r="S210" i="3"/>
  <c r="R211" i="3"/>
  <c r="S138" i="3"/>
  <c r="R139" i="3"/>
  <c r="R202" i="3"/>
  <c r="S201" i="3"/>
  <c r="R186" i="3"/>
  <c r="S185" i="3"/>
  <c r="S131" i="3"/>
  <c r="R132" i="3"/>
  <c r="S182" i="3"/>
  <c r="R181" i="3"/>
  <c r="S180" i="3"/>
  <c r="R174" i="3"/>
  <c r="R217" i="3"/>
  <c r="S219" i="3"/>
  <c r="S130" i="3"/>
  <c r="R131" i="3"/>
  <c r="R155" i="3"/>
  <c r="S154" i="3"/>
  <c r="R146" i="3"/>
  <c r="S145" i="3"/>
  <c r="R195" i="3"/>
  <c r="S194" i="3"/>
  <c r="R145" i="3"/>
  <c r="R151" i="3"/>
  <c r="S198" i="3"/>
  <c r="R189" i="3"/>
  <c r="S149" i="3"/>
  <c r="S160" i="3"/>
  <c r="S142" i="3"/>
  <c r="R125" i="3"/>
  <c r="S124" i="3"/>
  <c r="S141" i="3"/>
  <c r="R142" i="3"/>
  <c r="S211" i="3"/>
  <c r="R212" i="3"/>
  <c r="R203" i="3"/>
  <c r="S202" i="3"/>
  <c r="S179" i="3"/>
  <c r="R180" i="3"/>
  <c r="R193" i="3"/>
  <c r="S192" i="3"/>
  <c r="S129" i="3"/>
  <c r="R130" i="3"/>
  <c r="S176" i="3"/>
  <c r="R177" i="3"/>
  <c r="R209" i="3"/>
  <c r="S150" i="3"/>
  <c r="S207" i="3"/>
  <c r="R197" i="3"/>
  <c r="S204" i="3"/>
  <c r="R160" i="3"/>
  <c r="R128" i="3"/>
  <c r="S127" i="3"/>
  <c r="S132" i="3"/>
  <c r="R133" i="3"/>
  <c r="S164" i="3"/>
  <c r="R200" i="3"/>
  <c r="S199" i="3"/>
  <c r="S158" i="3"/>
  <c r="R137" i="3"/>
  <c r="S136" i="3"/>
  <c r="S156" i="3"/>
  <c r="R157" i="3"/>
  <c r="S163" i="3"/>
  <c r="R164" i="3"/>
  <c r="S209" i="3"/>
  <c r="R210" i="3"/>
  <c r="S123" i="3"/>
  <c r="R124" i="3"/>
  <c r="R206" i="3"/>
  <c r="S139" i="3"/>
  <c r="R140" i="3"/>
</calcChain>
</file>

<file path=xl/sharedStrings.xml><?xml version="1.0" encoding="utf-8"?>
<sst xmlns="http://schemas.openxmlformats.org/spreadsheetml/2006/main" count="34" uniqueCount="33">
  <si>
    <t>p</t>
  </si>
  <si>
    <t>n</t>
  </si>
  <si>
    <t>x</t>
  </si>
  <si>
    <t>i</t>
  </si>
  <si>
    <t>&lt;- By copying this cell to all cells in the column below, you can produce new realizations</t>
  </si>
  <si>
    <t>LN random number-&gt;</t>
  </si>
  <si>
    <t>μ^</t>
  </si>
  <si>
    <t>σ^</t>
  </si>
  <si>
    <t>F(μ^)</t>
  </si>
  <si>
    <r>
      <t>Λ</t>
    </r>
    <r>
      <rPr>
        <vertAlign val="subscript"/>
        <sz val="11"/>
        <color theme="1"/>
        <rFont val="Calibri"/>
        <family val="2"/>
        <scheme val="minor"/>
      </rPr>
      <t>1</t>
    </r>
  </si>
  <si>
    <r>
      <t>Λ</t>
    </r>
    <r>
      <rPr>
        <vertAlign val="subscript"/>
        <sz val="11"/>
        <color theme="1"/>
        <rFont val="Calibri"/>
        <family val="2"/>
        <scheme val="minor"/>
      </rPr>
      <t>∞</t>
    </r>
  </si>
  <si>
    <r>
      <t>Λ</t>
    </r>
    <r>
      <rPr>
        <vertAlign val="subscript"/>
        <sz val="11"/>
        <color theme="1"/>
        <rFont val="Calibri"/>
        <family val="2"/>
        <scheme val="minor"/>
      </rPr>
      <t>1</t>
    </r>
    <r>
      <rPr>
        <vertAlign val="superscript"/>
        <sz val="11"/>
        <color theme="1"/>
        <rFont val="Calibri"/>
        <family val="2"/>
        <scheme val="minor"/>
      </rPr>
      <t>—</t>
    </r>
  </si>
  <si>
    <r>
      <t>Λ</t>
    </r>
    <r>
      <rPr>
        <vertAlign val="subscript"/>
        <sz val="11"/>
        <color theme="1"/>
        <rFont val="Calibri"/>
        <family val="2"/>
        <scheme val="minor"/>
      </rPr>
      <t>∞</t>
    </r>
    <r>
      <rPr>
        <vertAlign val="superscript"/>
        <sz val="11"/>
        <color theme="1"/>
        <rFont val="Calibri"/>
        <family val="2"/>
        <scheme val="minor"/>
      </rPr>
      <t>—</t>
    </r>
  </si>
  <si>
    <t>ΔΛ</t>
  </si>
  <si>
    <r>
      <t>ΔΛ</t>
    </r>
    <r>
      <rPr>
        <vertAlign val="superscript"/>
        <sz val="11"/>
        <color theme="1"/>
        <rFont val="Calibri"/>
        <family val="2"/>
        <scheme val="minor"/>
      </rPr>
      <t>—</t>
    </r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</si>
  <si>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</si>
  <si>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(i:n)</t>
    </r>
  </si>
  <si>
    <r>
      <t>K'</t>
    </r>
    <r>
      <rPr>
        <vertAlign val="subscript"/>
        <sz val="11"/>
        <color theme="1"/>
        <rFont val="Calibri"/>
        <family val="2"/>
        <scheme val="minor"/>
      </rPr>
      <t>p</t>
    </r>
  </si>
  <si>
    <r>
      <t>K'</t>
    </r>
    <r>
      <rPr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—</t>
    </r>
  </si>
  <si>
    <r>
      <t>T(K'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</si>
  <si>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T(K'</t>
    </r>
    <r>
      <rPr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—</t>
    </r>
    <r>
      <rPr>
        <sz val="11"/>
        <color theme="1"/>
        <rFont val="Calibri"/>
        <family val="2"/>
        <scheme val="minor"/>
      </rPr>
      <t>)</t>
    </r>
  </si>
  <si>
    <r>
      <t>F(K'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</si>
  <si>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F(K'</t>
    </r>
    <r>
      <rPr>
        <vertAlign val="subscript"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—</t>
    </r>
    <r>
      <rPr>
        <sz val="11"/>
        <color theme="1"/>
        <rFont val="Calibri"/>
        <family val="2"/>
        <scheme val="minor"/>
      </rPr>
      <t>)</t>
    </r>
  </si>
  <si>
    <t>j</t>
  </si>
  <si>
    <r>
      <t>x</t>
    </r>
    <r>
      <rPr>
        <vertAlign val="subscript"/>
        <sz val="11"/>
        <color theme="1"/>
        <rFont val="Calibri"/>
        <family val="2"/>
        <scheme val="minor"/>
      </rPr>
      <t>j</t>
    </r>
  </si>
  <si>
    <r>
      <t>F(x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)</t>
    </r>
  </si>
  <si>
    <t>midpoint</t>
  </si>
  <si>
    <t>f^(x)</t>
  </si>
  <si>
    <t>f(x) (true)</t>
  </si>
  <si>
    <t>Histogram</t>
  </si>
  <si>
    <r>
      <t>n</t>
    </r>
    <r>
      <rPr>
        <vertAlign val="subscript"/>
        <sz val="11"/>
        <color theme="1"/>
        <rFont val="Calibri"/>
        <family val="2"/>
        <scheme val="minor"/>
      </rPr>
      <t>x</t>
    </r>
  </si>
  <si>
    <t>F^(x)</t>
  </si>
  <si>
    <t>Auxilliary data for the histogram plots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</si>
</sst>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1159230096238"/>
          <c:y val="5.0925925925925923E-2"/>
          <c:w val="0.85365507436570431"/>
          <c:h val="0.78054024496937879"/>
        </c:manualLayout>
      </c:layout>
      <c:scatterChart>
        <c:scatterStyle val="lineMarker"/>
        <c:varyColors val="0"/>
        <c:ser>
          <c:idx val="1"/>
          <c:order val="0"/>
          <c:tx>
            <c:v>True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Sheet1!$Q$20:$Q$220</c:f>
              <c:numCache>
                <c:formatCode>General</c:formatCode>
                <c:ptCount val="201"/>
                <c:pt idx="0">
                  <c:v>0.01</c:v>
                </c:pt>
                <c:pt idx="1">
                  <c:v>0.05</c:v>
                </c:pt>
                <c:pt idx="2">
                  <c:v>6.2608082570050655E-2</c:v>
                </c:pt>
                <c:pt idx="3">
                  <c:v>6.248241003607969E-2</c:v>
                </c:pt>
                <c:pt idx="4">
                  <c:v>6.2871761096942397E-2</c:v>
                </c:pt>
                <c:pt idx="5">
                  <c:v>6.327724037404113E-2</c:v>
                </c:pt>
                <c:pt idx="6">
                  <c:v>6.3691954764310443E-2</c:v>
                </c:pt>
                <c:pt idx="7">
                  <c:v>6.4115894272747526E-2</c:v>
                </c:pt>
                <c:pt idx="8">
                  <c:v>6.4549210840564863E-2</c:v>
                </c:pt>
                <c:pt idx="9">
                  <c:v>6.499206378806012E-2</c:v>
                </c:pt>
                <c:pt idx="10">
                  <c:v>6.5444615171762949E-2</c:v>
                </c:pt>
                <c:pt idx="11">
                  <c:v>6.5907029788187993E-2</c:v>
                </c:pt>
                <c:pt idx="12">
                  <c:v>6.6379475388322895E-2</c:v>
                </c:pt>
                <c:pt idx="13">
                  <c:v>6.6862122936505536E-2</c:v>
                </c:pt>
                <c:pt idx="14">
                  <c:v>6.735514690554803E-2</c:v>
                </c:pt>
                <c:pt idx="15">
                  <c:v>6.7858725609337547E-2</c:v>
                </c:pt>
                <c:pt idx="16">
                  <c:v>6.8373041574930085E-2</c:v>
                </c:pt>
                <c:pt idx="17">
                  <c:v>6.8898281956305429E-2</c:v>
                </c:pt>
                <c:pt idx="18">
                  <c:v>6.9434638992170478E-2</c:v>
                </c:pt>
                <c:pt idx="19">
                  <c:v>6.9982310510410414E-2</c:v>
                </c:pt>
                <c:pt idx="20">
                  <c:v>7.0541500481997754E-2</c:v>
                </c:pt>
                <c:pt idx="21">
                  <c:v>7.1112419627419071E-2</c:v>
                </c:pt>
                <c:pt idx="22">
                  <c:v>7.1695286078989076E-2</c:v>
                </c:pt>
                <c:pt idx="23">
                  <c:v>7.2290326102717989E-2</c:v>
                </c:pt>
                <c:pt idx="24">
                  <c:v>7.2897774883745298E-2</c:v>
                </c:pt>
                <c:pt idx="25">
                  <c:v>7.3517877379791485E-2</c:v>
                </c:pt>
                <c:pt idx="26">
                  <c:v>7.4150889247514062E-2</c:v>
                </c:pt>
                <c:pt idx="27">
                  <c:v>7.4797077847124915E-2</c:v>
                </c:pt>
                <c:pt idx="28">
                  <c:v>7.545672333127329E-2</c:v>
                </c:pt>
                <c:pt idx="29">
                  <c:v>7.6130119824783127E-2</c:v>
                </c:pt>
                <c:pt idx="30">
                  <c:v>7.6817576702588347E-2</c:v>
                </c:pt>
                <c:pt idx="31">
                  <c:v>7.7519419974036677E-2</c:v>
                </c:pt>
                <c:pt idx="32">
                  <c:v>7.8235993782620167E-2</c:v>
                </c:pt>
                <c:pt idx="33">
                  <c:v>7.896766203128229E-2</c:v>
                </c:pt>
                <c:pt idx="34">
                  <c:v>7.9714810144589809E-2</c:v>
                </c:pt>
                <c:pt idx="35">
                  <c:v>8.0477846980392592E-2</c:v>
                </c:pt>
                <c:pt idx="36">
                  <c:v>8.125720690508971E-2</c:v>
                </c:pt>
                <c:pt idx="37">
                  <c:v>8.2053352048275435E-2</c:v>
                </c:pt>
                <c:pt idx="38">
                  <c:v>8.2866774754475819E-2</c:v>
                </c:pt>
                <c:pt idx="39">
                  <c:v>8.3698000251820587E-2</c:v>
                </c:pt>
                <c:pt idx="40">
                  <c:v>8.4547589559874736E-2</c:v>
                </c:pt>
                <c:pt idx="41">
                  <c:v>8.54161426616903E-2</c:v>
                </c:pt>
                <c:pt idx="42">
                  <c:v>8.630430196818456E-2</c:v>
                </c:pt>
                <c:pt idx="43">
                  <c:v>8.7212756106543929E-2</c:v>
                </c:pt>
                <c:pt idx="44">
                  <c:v>8.8142244068434711E-2</c:v>
                </c:pt>
                <c:pt idx="45">
                  <c:v>8.9093559758388924E-2</c:v>
                </c:pt>
                <c:pt idx="46">
                  <c:v>9.0067556988170594E-2</c:v>
                </c:pt>
                <c:pt idx="47">
                  <c:v>9.1065154969025064E-2</c:v>
                </c:pt>
                <c:pt idx="48">
                  <c:v>9.208734436091362E-2</c:v>
                </c:pt>
                <c:pt idx="49">
                  <c:v>9.313519394615162E-2</c:v>
                </c:pt>
                <c:pt idx="50">
                  <c:v>9.4209858004613858E-2</c:v>
                </c:pt>
                <c:pt idx="51">
                  <c:v>9.5312584479143661E-2</c:v>
                </c:pt>
                <c:pt idx="52">
                  <c:v>9.6444724033290921E-2</c:v>
                </c:pt>
                <c:pt idx="53">
                  <c:v>9.7607740119627834E-2</c:v>
                </c:pt>
                <c:pt idx="54">
                  <c:v>9.8803220196035879E-2</c:v>
                </c:pt>
                <c:pt idx="55">
                  <c:v>0.10003288825035618</c:v>
                </c:pt>
                <c:pt idx="56">
                  <c:v>0.10129861882153778</c:v>
                </c:pt>
                <c:pt idx="57">
                  <c:v>0.10260245273900323</c:v>
                </c:pt>
                <c:pt idx="58">
                  <c:v>0.10394661484282991</c:v>
                </c:pt>
                <c:pt idx="59">
                  <c:v>0.10533353399734015</c:v>
                </c:pt>
                <c:pt idx="60">
                  <c:v>0.10676586577207722</c:v>
                </c:pt>
                <c:pt idx="61">
                  <c:v>0.10824651823994325</c:v>
                </c:pt>
                <c:pt idx="62">
                  <c:v>0.10977868143607789</c:v>
                </c:pt>
                <c:pt idx="63">
                  <c:v>0.11136586113789129</c:v>
                </c:pt>
                <c:pt idx="64">
                  <c:v>0.11301191777258164</c:v>
                </c:pt>
                <c:pt idx="65">
                  <c:v>0.11472111144152813</c:v>
                </c:pt>
                <c:pt idx="66">
                  <c:v>0.11649815428179031</c:v>
                </c:pt>
                <c:pt idx="67">
                  <c:v>0.11834827167702106</c:v>
                </c:pt>
                <c:pt idx="68">
                  <c:v>0.12027727420160435</c:v>
                </c:pt>
                <c:pt idx="69">
                  <c:v>0.12229164265681436</c:v>
                </c:pt>
                <c:pt idx="70">
                  <c:v>0.12439862916822106</c:v>
                </c:pt>
                <c:pt idx="71">
                  <c:v>0.12660637810290482</c:v>
                </c:pt>
                <c:pt idx="72">
                  <c:v>0.12892407159269242</c:v>
                </c:pt>
                <c:pt idx="73">
                  <c:v>0.13136210579736218</c:v>
                </c:pt>
                <c:pt idx="74">
                  <c:v>0.13393230582459925</c:v>
                </c:pt>
                <c:pt idx="75">
                  <c:v>0.13664818960414896</c:v>
                </c:pt>
                <c:pt idx="76">
                  <c:v>0.13952529422680687</c:v>
                </c:pt>
                <c:pt idx="77">
                  <c:v>0.14258158264823845</c:v>
                </c:pt>
                <c:pt idx="78">
                  <c:v>0.14583795473431058</c:v>
                </c:pt>
                <c:pt idx="79">
                  <c:v>0.14931889516269825</c:v>
                </c:pt>
                <c:pt idx="80">
                  <c:v>0.15305330288938232</c:v>
                </c:pt>
                <c:pt idx="81">
                  <c:v>0.15707556461626354</c:v>
                </c:pt>
                <c:pt idx="82">
                  <c:v>0.16142696096969955</c:v>
                </c:pt>
                <c:pt idx="83">
                  <c:v>0.16615753385318088</c:v>
                </c:pt>
                <c:pt idx="84">
                  <c:v>0.17132860492316382</c:v>
                </c:pt>
                <c:pt idx="85">
                  <c:v>0.17701623246730297</c:v>
                </c:pt>
                <c:pt idx="86">
                  <c:v>0.1833160518110562</c:v>
                </c:pt>
                <c:pt idx="87">
                  <c:v>0.19035020688029267</c:v>
                </c:pt>
                <c:pt idx="88">
                  <c:v>0.19827752858965819</c:v>
                </c:pt>
                <c:pt idx="89">
                  <c:v>0.20730890144198005</c:v>
                </c:pt>
                <c:pt idx="90">
                  <c:v>0.21773117782555607</c:v>
                </c:pt>
                <c:pt idx="91">
                  <c:v>0.22994564136655421</c:v>
                </c:pt>
                <c:pt idx="92">
                  <c:v>0.24453212639570016</c:v>
                </c:pt>
                <c:pt idx="93">
                  <c:v>0.26236022205337778</c:v>
                </c:pt>
                <c:pt idx="94">
                  <c:v>0.28479110432400512</c:v>
                </c:pt>
                <c:pt idx="95">
                  <c:v>0.31406478129901122</c:v>
                </c:pt>
                <c:pt idx="96">
                  <c:v>0.35409996357516454</c:v>
                </c:pt>
                <c:pt idx="97">
                  <c:v>0.41233677567436472</c:v>
                </c:pt>
                <c:pt idx="98">
                  <c:v>0.50489186405612319</c:v>
                </c:pt>
                <c:pt idx="99">
                  <c:v>0.6788968298380148</c:v>
                </c:pt>
                <c:pt idx="100">
                  <c:v>1.2099154258725768</c:v>
                </c:pt>
                <c:pt idx="101">
                  <c:v>2.0410090133252727</c:v>
                </c:pt>
                <c:pt idx="102">
                  <c:v>2.7592099113716877</c:v>
                </c:pt>
                <c:pt idx="103">
                  <c:v>3.3057494847919964</c:v>
                </c:pt>
                <c:pt idx="104">
                  <c:v>3.7609784769980448</c:v>
                </c:pt>
                <c:pt idx="105">
                  <c:v>4.1587673699814802</c:v>
                </c:pt>
                <c:pt idx="106">
                  <c:v>4.516505008201845</c:v>
                </c:pt>
                <c:pt idx="107">
                  <c:v>4.844246389616643</c:v>
                </c:pt>
                <c:pt idx="108">
                  <c:v>5.1483384500512681</c:v>
                </c:pt>
                <c:pt idx="109">
                  <c:v>5.4330746777186736</c:v>
                </c:pt>
                <c:pt idx="110">
                  <c:v>5.7015258215103337</c:v>
                </c:pt>
                <c:pt idx="111">
                  <c:v>5.9559888478490297</c:v>
                </c:pt>
                <c:pt idx="112">
                  <c:v>6.1982450513374268</c:v>
                </c:pt>
                <c:pt idx="113">
                  <c:v>6.4297166703523363</c:v>
                </c:pt>
                <c:pt idx="114">
                  <c:v>6.65156653874757</c:v>
                </c:pt>
                <c:pt idx="115">
                  <c:v>6.8647641779880537</c:v>
                </c:pt>
                <c:pt idx="116">
                  <c:v>7.0701312303502224</c:v>
                </c:pt>
                <c:pt idx="117">
                  <c:v>7.268373663666333</c:v>
                </c:pt>
                <c:pt idx="118">
                  <c:v>7.4601052054668848</c:v>
                </c:pt>
                <c:pt idx="119">
                  <c:v>7.6458647829343125</c:v>
                </c:pt>
                <c:pt idx="120">
                  <c:v>7.8261297572448401</c:v>
                </c:pt>
                <c:pt idx="121">
                  <c:v>8.0013261395824671</c:v>
                </c:pt>
                <c:pt idx="122">
                  <c:v>8.1718365979586931</c:v>
                </c:pt>
                <c:pt idx="123">
                  <c:v>8.3380068190550869</c:v>
                </c:pt>
                <c:pt idx="124">
                  <c:v>8.500150626471715</c:v>
                </c:pt>
                <c:pt idx="125">
                  <c:v>8.6585541459707223</c:v>
                </c:pt>
                <c:pt idx="126">
                  <c:v>8.8134792313917494</c:v>
                </c:pt>
                <c:pt idx="127">
                  <c:v>8.965166310546774</c:v>
                </c:pt>
                <c:pt idx="128">
                  <c:v>9.1138367713635891</c:v>
                </c:pt>
                <c:pt idx="129">
                  <c:v>9.2596949801076107</c:v>
                </c:pt>
                <c:pt idx="130">
                  <c:v>9.4029300025249931</c:v>
                </c:pt>
                <c:pt idx="131">
                  <c:v>9.5437170830834042</c:v>
                </c:pt>
                <c:pt idx="132">
                  <c:v>9.6822189256613704</c:v>
                </c:pt>
                <c:pt idx="133">
                  <c:v>9.8185868100193829</c:v>
                </c:pt>
                <c:pt idx="134">
                  <c:v>9.9529615714505546</c:v>
                </c:pt>
                <c:pt idx="135">
                  <c:v>10.085474465630798</c:v>
                </c:pt>
                <c:pt idx="136">
                  <c:v>10.216247936479775</c:v>
                </c:pt>
                <c:pt idx="137">
                  <c:v>10.345396301535274</c:v>
                </c:pt>
                <c:pt idx="138">
                  <c:v>10.473026366718972</c:v>
                </c:pt>
                <c:pt idx="139">
                  <c:v>10.599237980279648</c:v>
                </c:pt>
                <c:pt idx="140">
                  <c:v>10.724124534026316</c:v>
                </c:pt>
                <c:pt idx="141">
                  <c:v>10.847773418612228</c:v>
                </c:pt>
                <c:pt idx="142">
                  <c:v>10.970266438535379</c:v>
                </c:pt>
                <c:pt idx="143">
                  <c:v>11.091680191635326</c:v>
                </c:pt>
                <c:pt idx="144">
                  <c:v>11.212086417137161</c:v>
                </c:pt>
                <c:pt idx="145">
                  <c:v>11.331552315696026</c:v>
                </c:pt>
                <c:pt idx="146">
                  <c:v>11.450140844405571</c:v>
                </c:pt>
                <c:pt idx="147">
                  <c:v>11.567910989323174</c:v>
                </c:pt>
                <c:pt idx="148">
                  <c:v>11.684918017727213</c:v>
                </c:pt>
                <c:pt idx="149">
                  <c:v>11.801213712036791</c:v>
                </c:pt>
                <c:pt idx="150">
                  <c:v>11.916846587085837</c:v>
                </c:pt>
                <c:pt idx="151">
                  <c:v>12.03186209224164</c:v>
                </c:pt>
                <c:pt idx="152">
                  <c:v>12.146302799686396</c:v>
                </c:pt>
                <c:pt idx="153">
                  <c:v>12.260208580034918</c:v>
                </c:pt>
                <c:pt idx="154">
                  <c:v>12.373616766336236</c:v>
                </c:pt>
                <c:pt idx="155">
                  <c:v>12.486562307396643</c:v>
                </c:pt>
                <c:pt idx="156">
                  <c:v>12.599077911270983</c:v>
                </c:pt>
                <c:pt idx="157">
                  <c:v>12.711194179684252</c:v>
                </c:pt>
                <c:pt idx="158">
                  <c:v>12.822939734076176</c:v>
                </c:pt>
                <c:pt idx="159">
                  <c:v>12.934341333895494</c:v>
                </c:pt>
                <c:pt idx="160">
                  <c:v>13.045423987715917</c:v>
                </c:pt>
                <c:pt idx="161">
                  <c:v>13.156211057698718</c:v>
                </c:pt>
                <c:pt idx="162">
                  <c:v>13.266724357873919</c:v>
                </c:pt>
                <c:pt idx="163">
                  <c:v>13.376984246682181</c:v>
                </c:pt>
                <c:pt idx="164">
                  <c:v>13.487009714175564</c:v>
                </c:pt>
                <c:pt idx="165">
                  <c:v>13.596818464243276</c:v>
                </c:pt>
                <c:pt idx="166">
                  <c:v>13.706426992204968</c:v>
                </c:pt>
                <c:pt idx="167">
                  <c:v>13.815850658075682</c:v>
                </c:pt>
                <c:pt idx="168">
                  <c:v>13.925103755791596</c:v>
                </c:pt>
                <c:pt idx="169">
                  <c:v>14.034199578658818</c:v>
                </c:pt>
                <c:pt idx="170">
                  <c:v>14.143150481262367</c:v>
                </c:pt>
                <c:pt idx="171">
                  <c:v>14.251967938058733</c:v>
                </c:pt>
                <c:pt idx="172">
                  <c:v>14.360662598854999</c:v>
                </c:pt>
                <c:pt idx="173">
                  <c:v>14.469244341358699</c:v>
                </c:pt>
                <c:pt idx="174">
                  <c:v>14.577722320971503</c:v>
                </c:pt>
                <c:pt idx="175">
                  <c:v>14.686105017977138</c:v>
                </c:pt>
                <c:pt idx="176">
                  <c:v>14.794400282270209</c:v>
                </c:pt>
                <c:pt idx="177">
                  <c:v>14.902615375753243</c:v>
                </c:pt>
                <c:pt idx="178">
                  <c:v>15.010757012518305</c:v>
                </c:pt>
                <c:pt idx="179">
                  <c:v>15.118831396924096</c:v>
                </c:pt>
                <c:pt idx="180">
                  <c:v>15.226844259656808</c:v>
                </c:pt>
                <c:pt idx="181">
                  <c:v>15.334800891868221</c:v>
                </c:pt>
                <c:pt idx="182">
                  <c:v>15.442706177468043</c:v>
                </c:pt>
                <c:pt idx="183">
                  <c:v>15.550564623635456</c:v>
                </c:pt>
                <c:pt idx="184">
                  <c:v>15.658380389614983</c:v>
                </c:pt>
                <c:pt idx="185">
                  <c:v>15.766157313852254</c:v>
                </c:pt>
                <c:pt idx="186">
                  <c:v>15.87389893951422</c:v>
                </c:pt>
                <c:pt idx="187">
                  <c:v>15.981608538437509</c:v>
                </c:pt>
                <c:pt idx="188">
                  <c:v>16.089289133542511</c:v>
                </c:pt>
                <c:pt idx="189">
                  <c:v>16.196943519741435</c:v>
                </c:pt>
                <c:pt idx="190">
                  <c:v>16.304574283365497</c:v>
                </c:pt>
                <c:pt idx="191">
                  <c:v>16.412183820139752</c:v>
                </c:pt>
                <c:pt idx="192">
                  <c:v>16.519774351717317</c:v>
                </c:pt>
                <c:pt idx="193">
                  <c:v>16.627347940800114</c:v>
                </c:pt>
                <c:pt idx="194">
                  <c:v>16.734906505047427</c:v>
                </c:pt>
                <c:pt idx="195">
                  <c:v>16.842451835802763</c:v>
                </c:pt>
                <c:pt idx="196">
                  <c:v>16.949985774463425</c:v>
                </c:pt>
                <c:pt idx="197">
                  <c:v>17.057516143640033</c:v>
                </c:pt>
                <c:pt idx="198">
                  <c:v>17.165368285129091</c:v>
                </c:pt>
                <c:pt idx="199">
                  <c:v>17.306421363849154</c:v>
                </c:pt>
                <c:pt idx="200">
                  <c:v>50</c:v>
                </c:pt>
              </c:numCache>
            </c:numRef>
          </c:xVal>
          <c:yVal>
            <c:numRef>
              <c:f>Sheet1!$T$20:$T$220</c:f>
              <c:numCache>
                <c:formatCode>General</c:formatCode>
                <c:ptCount val="201"/>
                <c:pt idx="0">
                  <c:v>9.9023866495918152E-4</c:v>
                </c:pt>
                <c:pt idx="1">
                  <c:v>8.9778281498968548E-2</c:v>
                </c:pt>
                <c:pt idx="2">
                  <c:v>0.1371180990893813</c:v>
                </c:pt>
                <c:pt idx="3">
                  <c:v>0.13663079630168831</c:v>
                </c:pt>
                <c:pt idx="4">
                  <c:v>0.13814118050536295</c:v>
                </c:pt>
                <c:pt idx="5">
                  <c:v>0.13971612462719804</c:v>
                </c:pt>
                <c:pt idx="6">
                  <c:v>0.14132894565144996</c:v>
                </c:pt>
                <c:pt idx="7">
                  <c:v>0.14297963515510384</c:v>
                </c:pt>
                <c:pt idx="8">
                  <c:v>0.14466880671078494</c:v>
                </c:pt>
                <c:pt idx="9">
                  <c:v>0.14639709543235915</c:v>
                </c:pt>
                <c:pt idx="10">
                  <c:v>0.14816513926979569</c:v>
                </c:pt>
                <c:pt idx="11">
                  <c:v>0.1499735783291723</c:v>
                </c:pt>
                <c:pt idx="12">
                  <c:v>0.15182305498303222</c:v>
                </c:pt>
                <c:pt idx="13">
                  <c:v>0.15371421412352865</c:v>
                </c:pt>
                <c:pt idx="14">
                  <c:v>0.15564770352582533</c:v>
                </c:pt>
                <c:pt idx="15">
                  <c:v>0.15762417432542769</c:v>
                </c:pt>
                <c:pt idx="16">
                  <c:v>0.15964428161585625</c:v>
                </c:pt>
                <c:pt idx="17">
                  <c:v>0.16170868517327958</c:v>
                </c:pt>
                <c:pt idx="18">
                  <c:v>0.16381805031513383</c:v>
                </c:pt>
                <c:pt idx="19">
                  <c:v>0.16597304890006787</c:v>
                </c:pt>
                <c:pt idx="20">
                  <c:v>0.16817436047678674</c:v>
                </c:pt>
                <c:pt idx="21">
                  <c:v>0.17042267358967256</c:v>
                </c:pt>
                <c:pt idx="22">
                  <c:v>0.1727186872495069</c:v>
                </c:pt>
                <c:pt idx="23">
                  <c:v>0.17506311257792292</c:v>
                </c:pt>
                <c:pt idx="24">
                  <c:v>0.17745667463458858</c:v>
                </c:pt>
                <c:pt idx="25">
                  <c:v>0.17990011443675355</c:v>
                </c:pt>
                <c:pt idx="26">
                  <c:v>0.18239419118124589</c:v>
                </c:pt>
                <c:pt idx="27">
                  <c:v>0.1849396846794624</c:v>
                </c:pt>
                <c:pt idx="28">
                  <c:v>0.18753739801686165</c:v>
                </c:pt>
                <c:pt idx="29">
                  <c:v>0.19018816044899112</c:v>
                </c:pt>
                <c:pt idx="30">
                  <c:v>0.19289283054704912</c:v>
                </c:pt>
                <c:pt idx="31">
                  <c:v>0.19565229960697184</c:v>
                </c:pt>
                <c:pt idx="32">
                  <c:v>0.19846749533697219</c:v>
                </c:pt>
                <c:pt idx="33">
                  <c:v>0.20133938583986699</c:v>
                </c:pt>
                <c:pt idx="34">
                  <c:v>0.2042689839077097</c:v>
                </c:pt>
                <c:pt idx="35">
                  <c:v>0.20725735164778517</c:v>
                </c:pt>
                <c:pt idx="36">
                  <c:v>0.21030560546063687</c:v>
                </c:pt>
                <c:pt idx="37">
                  <c:v>0.21341492139247092</c:v>
                </c:pt>
                <c:pt idx="38">
                  <c:v>0.21658654088633836</c:v>
                </c:pt>
                <c:pt idx="39">
                  <c:v>0.2198217769585277</c:v>
                </c:pt>
                <c:pt idx="40">
                  <c:v>0.22312202082864155</c:v>
                </c:pt>
                <c:pt idx="41">
                  <c:v>0.22648874903455268</c:v>
                </c:pt>
                <c:pt idx="42">
                  <c:v>0.22992353106567753</c:v>
                </c:pt>
                <c:pt idx="43">
                  <c:v>0.23342803755087285</c:v>
                </c:pt>
                <c:pt idx="44">
                  <c:v>0.23700404904024103</c:v>
                </c:pt>
                <c:pt idx="45">
                  <c:v>0.240653465422976</c:v>
                </c:pt>
                <c:pt idx="46">
                  <c:v>0.24437831602705087</c:v>
                </c:pt>
                <c:pt idx="47">
                  <c:v>0.24818077044983713</c:v>
                </c:pt>
                <c:pt idx="48">
                  <c:v>0.25206315017280045</c:v>
                </c:pt>
                <c:pt idx="49">
                  <c:v>0.25602794101765003</c:v>
                </c:pt>
                <c:pt idx="50">
                  <c:v>0.26007780650607476</c:v>
                </c:pt>
                <c:pt idx="51">
                  <c:v>0.26421560219064194</c:v>
                </c:pt>
                <c:pt idx="52">
                  <c:v>0.26844439103044243</c:v>
                </c:pt>
                <c:pt idx="53">
                  <c:v>0.27276745989247841</c:v>
                </c:pt>
                <c:pt idx="54">
                  <c:v>0.27718833726818282</c:v>
                </c:pt>
                <c:pt idx="55">
                  <c:v>0.28171081230467482</c:v>
                </c:pt>
                <c:pt idx="56">
                  <c:v>0.28633895526279129</c:v>
                </c:pt>
                <c:pt idx="57">
                  <c:v>0.29107713952904163</c:v>
                </c:pt>
                <c:pt idx="58">
                  <c:v>0.29593006532715976</c:v>
                </c:pt>
                <c:pt idx="59">
                  <c:v>0.30090278529772291</c:v>
                </c:pt>
                <c:pt idx="60">
                  <c:v>0.30600073214218299</c:v>
                </c:pt>
                <c:pt idx="61">
                  <c:v>0.31122974856197849</c:v>
                </c:pt>
                <c:pt idx="62">
                  <c:v>0.31659611976469149</c:v>
                </c:pt>
                <c:pt idx="63">
                  <c:v>0.32210660885936016</c:v>
                </c:pt>
                <c:pt idx="64">
                  <c:v>0.32776849552246817</c:v>
                </c:pt>
                <c:pt idx="65">
                  <c:v>0.3335896183856128</c:v>
                </c:pt>
                <c:pt idx="66">
                  <c:v>0.33957842167601582</c:v>
                </c:pt>
                <c:pt idx="67">
                  <c:v>0.34574400673003564</c:v>
                </c:pt>
                <c:pt idx="68">
                  <c:v>0.35209618909524204</c:v>
                </c:pt>
                <c:pt idx="69">
                  <c:v>0.3586455620329661</c:v>
                </c:pt>
                <c:pt idx="70">
                  <c:v>0.36540356731986068</c:v>
                </c:pt>
                <c:pt idx="71">
                  <c:v>0.37238257430732924</c:v>
                </c:pt>
                <c:pt idx="72">
                  <c:v>0.37959596820521863</c:v>
                </c:pt>
                <c:pt idx="73">
                  <c:v>0.38705824846896697</c:v>
                </c:pt>
                <c:pt idx="74">
                  <c:v>0.39478513792519759</c:v>
                </c:pt>
                <c:pt idx="75">
                  <c:v>0.40279370277426846</c:v>
                </c:pt>
                <c:pt idx="76">
                  <c:v>0.41110248271746835</c:v>
                </c:pt>
                <c:pt idx="77">
                  <c:v>0.41973162895904143</c:v>
                </c:pt>
                <c:pt idx="78">
                  <c:v>0.42870304540833082</c:v>
                </c:pt>
                <c:pt idx="79">
                  <c:v>0.43804052456639936</c:v>
                </c:pt>
                <c:pt idx="80">
                  <c:v>0.44776986356961601</c:v>
                </c:pt>
                <c:pt idx="81">
                  <c:v>0.4579189364859772</c:v>
                </c:pt>
                <c:pt idx="82">
                  <c:v>0.46851768427839657</c:v>
                </c:pt>
                <c:pt idx="83">
                  <c:v>0.47959796061114957</c:v>
                </c:pt>
                <c:pt idx="84">
                  <c:v>0.49119313422138861</c:v>
                </c:pt>
                <c:pt idx="85">
                  <c:v>0.50333728667707645</c:v>
                </c:pt>
                <c:pt idx="86">
                  <c:v>0.51606373875731948</c:v>
                </c:pt>
                <c:pt idx="87">
                  <c:v>0.52940245190346491</c:v>
                </c:pt>
                <c:pt idx="88">
                  <c:v>0.54337550766491549</c:v>
                </c:pt>
                <c:pt idx="89">
                  <c:v>0.55798921174828553</c:v>
                </c:pt>
                <c:pt idx="90">
                  <c:v>0.57322007153329402</c:v>
                </c:pt>
                <c:pt idx="91">
                  <c:v>0.5889892558790627</c:v>
                </c:pt>
                <c:pt idx="92">
                  <c:v>0.60511465997232405</c:v>
                </c:pt>
                <c:pt idx="93">
                  <c:v>0.62121814338830228</c:v>
                </c:pt>
                <c:pt idx="94">
                  <c:v>0.63654105435435304</c:v>
                </c:pt>
                <c:pt idx="95">
                  <c:v>0.64956966182444087</c:v>
                </c:pt>
                <c:pt idx="96">
                  <c:v>0.6572654966994439</c:v>
                </c:pt>
                <c:pt idx="97">
                  <c:v>0.65347810918094307</c:v>
                </c:pt>
                <c:pt idx="98">
                  <c:v>0.6255945323453479</c:v>
                </c:pt>
                <c:pt idx="99">
                  <c:v>0.54517540590984659</c:v>
                </c:pt>
                <c:pt idx="100">
                  <c:v>0.32379530629748055</c:v>
                </c:pt>
                <c:pt idx="101">
                  <c:v>0.15154324977360212</c:v>
                </c:pt>
                <c:pt idx="102">
                  <c:v>8.6385196912973528E-2</c:v>
                </c:pt>
                <c:pt idx="103">
                  <c:v>5.9047857349415173E-2</c:v>
                </c:pt>
                <c:pt idx="104">
                  <c:v>4.4112807278441905E-2</c:v>
                </c:pt>
                <c:pt idx="105">
                  <c:v>3.4742850629197249E-2</c:v>
                </c:pt>
                <c:pt idx="106">
                  <c:v>2.8344716264622646E-2</c:v>
                </c:pt>
                <c:pt idx="107">
                  <c:v>2.3719838109680032E-2</c:v>
                </c:pt>
                <c:pt idx="108">
                  <c:v>2.0237077128830945E-2</c:v>
                </c:pt>
                <c:pt idx="109">
                  <c:v>1.7531943951280719E-2</c:v>
                </c:pt>
                <c:pt idx="110">
                  <c:v>1.537904380070225E-2</c:v>
                </c:pt>
                <c:pt idx="111">
                  <c:v>1.3631492544017266E-2</c:v>
                </c:pt>
                <c:pt idx="112">
                  <c:v>1.218952496573856E-2</c:v>
                </c:pt>
                <c:pt idx="113">
                  <c:v>1.0983071781507637E-2</c:v>
                </c:pt>
                <c:pt idx="114">
                  <c:v>9.9615386893530042E-3</c:v>
                </c:pt>
                <c:pt idx="115">
                  <c:v>9.0875316723371836E-3</c:v>
                </c:pt>
                <c:pt idx="116">
                  <c:v>8.3328563148170939E-3</c:v>
                </c:pt>
                <c:pt idx="117">
                  <c:v>7.6758840565194376E-3</c:v>
                </c:pt>
                <c:pt idx="118">
                  <c:v>7.0997701321886793E-3</c:v>
                </c:pt>
                <c:pt idx="119">
                  <c:v>6.5912187620517102E-3</c:v>
                </c:pt>
                <c:pt idx="120">
                  <c:v>6.139609510577286E-3</c:v>
                </c:pt>
                <c:pt idx="121">
                  <c:v>5.7363676639796283E-3</c:v>
                </c:pt>
                <c:pt idx="122">
                  <c:v>5.3745029366716168E-3</c:v>
                </c:pt>
                <c:pt idx="123">
                  <c:v>5.0482664674939108E-3</c:v>
                </c:pt>
                <c:pt idx="124">
                  <c:v>4.7528923388837543E-3</c:v>
                </c:pt>
                <c:pt idx="125">
                  <c:v>4.4844004086968016E-3</c:v>
                </c:pt>
                <c:pt idx="126">
                  <c:v>4.2394442321072329E-3</c:v>
                </c:pt>
                <c:pt idx="127">
                  <c:v>4.0151925614869723E-3</c:v>
                </c:pt>
                <c:pt idx="128">
                  <c:v>3.8092361406302211E-3</c:v>
                </c:pt>
                <c:pt idx="129">
                  <c:v>3.6195137562632282E-3</c:v>
                </c:pt>
                <c:pt idx="130">
                  <c:v>3.4442530950384333E-3</c:v>
                </c:pt>
                <c:pt idx="131">
                  <c:v>3.2819230873003774E-3</c:v>
                </c:pt>
                <c:pt idx="132">
                  <c:v>3.1311952385078118E-3</c:v>
                </c:pt>
                <c:pt idx="133">
                  <c:v>2.9909120486257181E-3</c:v>
                </c:pt>
                <c:pt idx="134">
                  <c:v>2.8600610627360422E-3</c:v>
                </c:pt>
                <c:pt idx="135">
                  <c:v>2.7377534265719187E-3</c:v>
                </c:pt>
                <c:pt idx="136">
                  <c:v>2.6232060694532768E-3</c:v>
                </c:pt>
                <c:pt idx="137">
                  <c:v>2.515726825959574E-3</c:v>
                </c:pt>
                <c:pt idx="138">
                  <c:v>2.4147019521964966E-3</c:v>
                </c:pt>
                <c:pt idx="139">
                  <c:v>2.3195856039322357E-3</c:v>
                </c:pt>
                <c:pt idx="140">
                  <c:v>2.2298909303832743E-3</c:v>
                </c:pt>
                <c:pt idx="141">
                  <c:v>2.1451825050444006E-3</c:v>
                </c:pt>
                <c:pt idx="142">
                  <c:v>2.0650698681408076E-3</c:v>
                </c:pt>
                <c:pt idx="143">
                  <c:v>1.9892019973594428E-3</c:v>
                </c:pt>
                <c:pt idx="144">
                  <c:v>1.9172625570072642E-3</c:v>
                </c:pt>
                <c:pt idx="145">
                  <c:v>1.8489658025397874E-3</c:v>
                </c:pt>
                <c:pt idx="146">
                  <c:v>1.7840530389526652E-3</c:v>
                </c:pt>
                <c:pt idx="147">
                  <c:v>1.7222895489490062E-3</c:v>
                </c:pt>
                <c:pt idx="148">
                  <c:v>1.6634619209385348E-3</c:v>
                </c:pt>
                <c:pt idx="149">
                  <c:v>1.6073757184633028E-3</c:v>
                </c:pt>
                <c:pt idx="150">
                  <c:v>1.5538534420969741E-3</c:v>
                </c:pt>
                <c:pt idx="151">
                  <c:v>1.5027327426406594E-3</c:v>
                </c:pt>
                <c:pt idx="152">
                  <c:v>1.4538648508603297E-3</c:v>
                </c:pt>
                <c:pt idx="153">
                  <c:v>1.4071131943344762E-3</c:v>
                </c:pt>
                <c:pt idx="154">
                  <c:v>1.3623521764106672E-3</c:v>
                </c:pt>
                <c:pt idx="155">
                  <c:v>1.3194660959691617E-3</c:v>
                </c:pt>
                <c:pt idx="156">
                  <c:v>1.278348189789323E-3</c:v>
                </c:pt>
                <c:pt idx="157">
                  <c:v>1.2388997819203461E-3</c:v>
                </c:pt>
                <c:pt idx="158">
                  <c:v>1.2010295266528348E-3</c:v>
                </c:pt>
                <c:pt idx="159">
                  <c:v>1.1646527335459026E-3</c:v>
                </c:pt>
                <c:pt idx="160">
                  <c:v>1.1296907645388808E-3</c:v>
                </c:pt>
                <c:pt idx="161">
                  <c:v>1.0960704945154533E-3</c:v>
                </c:pt>
                <c:pt idx="162">
                  <c:v>1.0637238278329529E-3</c:v>
                </c:pt>
                <c:pt idx="163">
                  <c:v>1.0325872643029304E-3</c:v>
                </c:pt>
                <c:pt idx="164">
                  <c:v>1.0026015089487563E-3</c:v>
                </c:pt>
                <c:pt idx="165">
                  <c:v>9.737111205848167E-4</c:v>
                </c:pt>
                <c:pt idx="166">
                  <c:v>9.4586419487968003E-4</c:v>
                </c:pt>
                <c:pt idx="167">
                  <c:v>9.1901207810328727E-4</c:v>
                </c:pt>
                <c:pt idx="168">
                  <c:v>8.9310910821801225E-4</c:v>
                </c:pt>
                <c:pt idx="169">
                  <c:v>8.6811238037552794E-4</c:v>
                </c:pt>
                <c:pt idx="170">
                  <c:v>8.4398153423057617E-4</c:v>
                </c:pt>
                <c:pt idx="171">
                  <c:v>8.2067856078442522E-4</c:v>
                </c:pt>
                <c:pt idx="172">
                  <c:v>7.9816762673577397E-4</c:v>
                </c:pt>
                <c:pt idx="173">
                  <c:v>7.7641491454818069E-4</c:v>
                </c:pt>
                <c:pt idx="174">
                  <c:v>7.5538847664430753E-4</c:v>
                </c:pt>
                <c:pt idx="175">
                  <c:v>7.3505810231608109E-4</c:v>
                </c:pt>
                <c:pt idx="176">
                  <c:v>7.1539519609355509E-4</c:v>
                </c:pt>
                <c:pt idx="177">
                  <c:v>6.9637266645350968E-4</c:v>
                </c:pt>
                <c:pt idx="178">
                  <c:v>6.7796482386923518E-4</c:v>
                </c:pt>
                <c:pt idx="179">
                  <c:v>6.601472873084222E-4</c:v>
                </c:pt>
                <c:pt idx="180">
                  <c:v>6.4289689838228079E-4</c:v>
                </c:pt>
                <c:pt idx="181">
                  <c:v>6.2619164242966611E-4</c:v>
                </c:pt>
                <c:pt idx="182">
                  <c:v>6.1001057589516892E-4</c:v>
                </c:pt>
                <c:pt idx="183">
                  <c:v>5.9433375942608978E-4</c:v>
                </c:pt>
                <c:pt idx="184">
                  <c:v>5.7914219617014918E-4</c:v>
                </c:pt>
                <c:pt idx="185">
                  <c:v>5.644177748079963E-4</c:v>
                </c:pt>
                <c:pt idx="186">
                  <c:v>5.5014321690130367E-4</c:v>
                </c:pt>
                <c:pt idx="187">
                  <c:v>5.3630202817759242E-4</c:v>
                </c:pt>
                <c:pt idx="188">
                  <c:v>5.2287845340981377E-4</c:v>
                </c:pt>
                <c:pt idx="189">
                  <c:v>5.0985743458206332E-4</c:v>
                </c:pt>
                <c:pt idx="190">
                  <c:v>4.9722457206197569E-4</c:v>
                </c:pt>
                <c:pt idx="191">
                  <c:v>4.8496608852579084E-4</c:v>
                </c:pt>
                <c:pt idx="192">
                  <c:v>4.730687954073056E-4</c:v>
                </c:pt>
                <c:pt idx="193">
                  <c:v>4.6152006166100523E-4</c:v>
                </c:pt>
                <c:pt idx="194">
                  <c:v>4.503077846308258E-4</c:v>
                </c:pt>
                <c:pt idx="195">
                  <c:v>4.3942036225584798E-4</c:v>
                </c:pt>
                <c:pt idx="196">
                  <c:v>4.288466517709472E-4</c:v>
                </c:pt>
                <c:pt idx="197">
                  <c:v>4.1857539087091758E-4</c:v>
                </c:pt>
                <c:pt idx="198">
                  <c:v>4.0856676059814227E-4</c:v>
                </c:pt>
                <c:pt idx="199">
                  <c:v>3.9590435197202903E-4</c:v>
                </c:pt>
                <c:pt idx="200">
                  <c:v>3.7908376929382674E-6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2C-4691-B286-6632FE683E36}"/>
            </c:ext>
          </c:extLst>
        </c:ser>
        <c:ser>
          <c:idx val="0"/>
          <c:order val="1"/>
          <c:tx>
            <c:v>Estimate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xVal>
            <c:numRef>
              <c:f>Sheet1!$Q$21:$Q$219</c:f>
              <c:numCache>
                <c:formatCode>General</c:formatCode>
                <c:ptCount val="199"/>
                <c:pt idx="0">
                  <c:v>0.05</c:v>
                </c:pt>
                <c:pt idx="1">
                  <c:v>6.2608082570050655E-2</c:v>
                </c:pt>
                <c:pt idx="2">
                  <c:v>6.248241003607969E-2</c:v>
                </c:pt>
                <c:pt idx="3">
                  <c:v>6.2871761096942397E-2</c:v>
                </c:pt>
                <c:pt idx="4">
                  <c:v>6.327724037404113E-2</c:v>
                </c:pt>
                <c:pt idx="5">
                  <c:v>6.3691954764310443E-2</c:v>
                </c:pt>
                <c:pt idx="6">
                  <c:v>6.4115894272747526E-2</c:v>
                </c:pt>
                <c:pt idx="7">
                  <c:v>6.4549210840564863E-2</c:v>
                </c:pt>
                <c:pt idx="8">
                  <c:v>6.499206378806012E-2</c:v>
                </c:pt>
                <c:pt idx="9">
                  <c:v>6.5444615171762949E-2</c:v>
                </c:pt>
                <c:pt idx="10">
                  <c:v>6.5907029788187993E-2</c:v>
                </c:pt>
                <c:pt idx="11">
                  <c:v>6.6379475388322895E-2</c:v>
                </c:pt>
                <c:pt idx="12">
                  <c:v>6.6862122936505536E-2</c:v>
                </c:pt>
                <c:pt idx="13">
                  <c:v>6.735514690554803E-2</c:v>
                </c:pt>
                <c:pt idx="14">
                  <c:v>6.7858725609337547E-2</c:v>
                </c:pt>
                <c:pt idx="15">
                  <c:v>6.8373041574930085E-2</c:v>
                </c:pt>
                <c:pt idx="16">
                  <c:v>6.8898281956305429E-2</c:v>
                </c:pt>
                <c:pt idx="17">
                  <c:v>6.9434638992170478E-2</c:v>
                </c:pt>
                <c:pt idx="18">
                  <c:v>6.9982310510410414E-2</c:v>
                </c:pt>
                <c:pt idx="19">
                  <c:v>7.0541500481997754E-2</c:v>
                </c:pt>
                <c:pt idx="20">
                  <c:v>7.1112419627419071E-2</c:v>
                </c:pt>
                <c:pt idx="21">
                  <c:v>7.1695286078989076E-2</c:v>
                </c:pt>
                <c:pt idx="22">
                  <c:v>7.2290326102717989E-2</c:v>
                </c:pt>
                <c:pt idx="23">
                  <c:v>7.2897774883745298E-2</c:v>
                </c:pt>
                <c:pt idx="24">
                  <c:v>7.3517877379791485E-2</c:v>
                </c:pt>
                <c:pt idx="25">
                  <c:v>7.4150889247514062E-2</c:v>
                </c:pt>
                <c:pt idx="26">
                  <c:v>7.4797077847124915E-2</c:v>
                </c:pt>
                <c:pt idx="27">
                  <c:v>7.545672333127329E-2</c:v>
                </c:pt>
                <c:pt idx="28">
                  <c:v>7.6130119824783127E-2</c:v>
                </c:pt>
                <c:pt idx="29">
                  <c:v>7.6817576702588347E-2</c:v>
                </c:pt>
                <c:pt idx="30">
                  <c:v>7.7519419974036677E-2</c:v>
                </c:pt>
                <c:pt idx="31">
                  <c:v>7.8235993782620167E-2</c:v>
                </c:pt>
                <c:pt idx="32">
                  <c:v>7.896766203128229E-2</c:v>
                </c:pt>
                <c:pt idx="33">
                  <c:v>7.9714810144589809E-2</c:v>
                </c:pt>
                <c:pt idx="34">
                  <c:v>8.0477846980392592E-2</c:v>
                </c:pt>
                <c:pt idx="35">
                  <c:v>8.125720690508971E-2</c:v>
                </c:pt>
                <c:pt idx="36">
                  <c:v>8.2053352048275435E-2</c:v>
                </c:pt>
                <c:pt idx="37">
                  <c:v>8.2866774754475819E-2</c:v>
                </c:pt>
                <c:pt idx="38">
                  <c:v>8.3698000251820587E-2</c:v>
                </c:pt>
                <c:pt idx="39">
                  <c:v>8.4547589559874736E-2</c:v>
                </c:pt>
                <c:pt idx="40">
                  <c:v>8.54161426616903E-2</c:v>
                </c:pt>
                <c:pt idx="41">
                  <c:v>8.630430196818456E-2</c:v>
                </c:pt>
                <c:pt idx="42">
                  <c:v>8.7212756106543929E-2</c:v>
                </c:pt>
                <c:pt idx="43">
                  <c:v>8.8142244068434711E-2</c:v>
                </c:pt>
                <c:pt idx="44">
                  <c:v>8.9093559758388924E-2</c:v>
                </c:pt>
                <c:pt idx="45">
                  <c:v>9.0067556988170594E-2</c:v>
                </c:pt>
                <c:pt idx="46">
                  <c:v>9.1065154969025064E-2</c:v>
                </c:pt>
                <c:pt idx="47">
                  <c:v>9.208734436091362E-2</c:v>
                </c:pt>
                <c:pt idx="48">
                  <c:v>9.313519394615162E-2</c:v>
                </c:pt>
                <c:pt idx="49">
                  <c:v>9.4209858004613858E-2</c:v>
                </c:pt>
                <c:pt idx="50">
                  <c:v>9.5312584479143661E-2</c:v>
                </c:pt>
                <c:pt idx="51">
                  <c:v>9.6444724033290921E-2</c:v>
                </c:pt>
                <c:pt idx="52">
                  <c:v>9.7607740119627834E-2</c:v>
                </c:pt>
                <c:pt idx="53">
                  <c:v>9.8803220196035879E-2</c:v>
                </c:pt>
                <c:pt idx="54">
                  <c:v>0.10003288825035618</c:v>
                </c:pt>
                <c:pt idx="55">
                  <c:v>0.10129861882153778</c:v>
                </c:pt>
                <c:pt idx="56">
                  <c:v>0.10260245273900323</c:v>
                </c:pt>
                <c:pt idx="57">
                  <c:v>0.10394661484282991</c:v>
                </c:pt>
                <c:pt idx="58">
                  <c:v>0.10533353399734015</c:v>
                </c:pt>
                <c:pt idx="59">
                  <c:v>0.10676586577207722</c:v>
                </c:pt>
                <c:pt idx="60">
                  <c:v>0.10824651823994325</c:v>
                </c:pt>
                <c:pt idx="61">
                  <c:v>0.10977868143607789</c:v>
                </c:pt>
                <c:pt idx="62">
                  <c:v>0.11136586113789129</c:v>
                </c:pt>
                <c:pt idx="63">
                  <c:v>0.11301191777258164</c:v>
                </c:pt>
                <c:pt idx="64">
                  <c:v>0.11472111144152813</c:v>
                </c:pt>
                <c:pt idx="65">
                  <c:v>0.11649815428179031</c:v>
                </c:pt>
                <c:pt idx="66">
                  <c:v>0.11834827167702106</c:v>
                </c:pt>
                <c:pt idx="67">
                  <c:v>0.12027727420160435</c:v>
                </c:pt>
                <c:pt idx="68">
                  <c:v>0.12229164265681436</c:v>
                </c:pt>
                <c:pt idx="69">
                  <c:v>0.12439862916822106</c:v>
                </c:pt>
                <c:pt idx="70">
                  <c:v>0.12660637810290482</c:v>
                </c:pt>
                <c:pt idx="71">
                  <c:v>0.12892407159269242</c:v>
                </c:pt>
                <c:pt idx="72">
                  <c:v>0.13136210579736218</c:v>
                </c:pt>
                <c:pt idx="73">
                  <c:v>0.13393230582459925</c:v>
                </c:pt>
                <c:pt idx="74">
                  <c:v>0.13664818960414896</c:v>
                </c:pt>
                <c:pt idx="75">
                  <c:v>0.13952529422680687</c:v>
                </c:pt>
                <c:pt idx="76">
                  <c:v>0.14258158264823845</c:v>
                </c:pt>
                <c:pt idx="77">
                  <c:v>0.14583795473431058</c:v>
                </c:pt>
                <c:pt idx="78">
                  <c:v>0.14931889516269825</c:v>
                </c:pt>
                <c:pt idx="79">
                  <c:v>0.15305330288938232</c:v>
                </c:pt>
                <c:pt idx="80">
                  <c:v>0.15707556461626354</c:v>
                </c:pt>
                <c:pt idx="81">
                  <c:v>0.16142696096969955</c:v>
                </c:pt>
                <c:pt idx="82">
                  <c:v>0.16615753385318088</c:v>
                </c:pt>
                <c:pt idx="83">
                  <c:v>0.17132860492316382</c:v>
                </c:pt>
                <c:pt idx="84">
                  <c:v>0.17701623246730297</c:v>
                </c:pt>
                <c:pt idx="85">
                  <c:v>0.1833160518110562</c:v>
                </c:pt>
                <c:pt idx="86">
                  <c:v>0.19035020688029267</c:v>
                </c:pt>
                <c:pt idx="87">
                  <c:v>0.19827752858965819</c:v>
                </c:pt>
                <c:pt idx="88">
                  <c:v>0.20730890144198005</c:v>
                </c:pt>
                <c:pt idx="89">
                  <c:v>0.21773117782555607</c:v>
                </c:pt>
                <c:pt idx="90">
                  <c:v>0.22994564136655421</c:v>
                </c:pt>
                <c:pt idx="91">
                  <c:v>0.24453212639570016</c:v>
                </c:pt>
                <c:pt idx="92">
                  <c:v>0.26236022205337778</c:v>
                </c:pt>
                <c:pt idx="93">
                  <c:v>0.28479110432400512</c:v>
                </c:pt>
                <c:pt idx="94">
                  <c:v>0.31406478129901122</c:v>
                </c:pt>
                <c:pt idx="95">
                  <c:v>0.35409996357516454</c:v>
                </c:pt>
                <c:pt idx="96">
                  <c:v>0.41233677567436472</c:v>
                </c:pt>
                <c:pt idx="97">
                  <c:v>0.50489186405612319</c:v>
                </c:pt>
                <c:pt idx="98">
                  <c:v>0.6788968298380148</c:v>
                </c:pt>
                <c:pt idx="99">
                  <c:v>1.2099154258725768</c:v>
                </c:pt>
                <c:pt idx="100">
                  <c:v>2.0410090133252727</c:v>
                </c:pt>
                <c:pt idx="101">
                  <c:v>2.7592099113716877</c:v>
                </c:pt>
                <c:pt idx="102">
                  <c:v>3.3057494847919964</c:v>
                </c:pt>
                <c:pt idx="103">
                  <c:v>3.7609784769980448</c:v>
                </c:pt>
                <c:pt idx="104">
                  <c:v>4.1587673699814802</c:v>
                </c:pt>
                <c:pt idx="105">
                  <c:v>4.516505008201845</c:v>
                </c:pt>
                <c:pt idx="106">
                  <c:v>4.844246389616643</c:v>
                </c:pt>
                <c:pt idx="107">
                  <c:v>5.1483384500512681</c:v>
                </c:pt>
                <c:pt idx="108">
                  <c:v>5.4330746777186736</c:v>
                </c:pt>
                <c:pt idx="109">
                  <c:v>5.7015258215103337</c:v>
                </c:pt>
                <c:pt idx="110">
                  <c:v>5.9559888478490297</c:v>
                </c:pt>
                <c:pt idx="111">
                  <c:v>6.1982450513374268</c:v>
                </c:pt>
                <c:pt idx="112">
                  <c:v>6.4297166703523363</c:v>
                </c:pt>
                <c:pt idx="113">
                  <c:v>6.65156653874757</c:v>
                </c:pt>
                <c:pt idx="114">
                  <c:v>6.8647641779880537</c:v>
                </c:pt>
                <c:pt idx="115">
                  <c:v>7.0701312303502224</c:v>
                </c:pt>
                <c:pt idx="116">
                  <c:v>7.268373663666333</c:v>
                </c:pt>
                <c:pt idx="117">
                  <c:v>7.4601052054668848</c:v>
                </c:pt>
                <c:pt idx="118">
                  <c:v>7.6458647829343125</c:v>
                </c:pt>
                <c:pt idx="119">
                  <c:v>7.8261297572448401</c:v>
                </c:pt>
                <c:pt idx="120">
                  <c:v>8.0013261395824671</c:v>
                </c:pt>
                <c:pt idx="121">
                  <c:v>8.1718365979586931</c:v>
                </c:pt>
                <c:pt idx="122">
                  <c:v>8.3380068190550869</c:v>
                </c:pt>
                <c:pt idx="123">
                  <c:v>8.500150626471715</c:v>
                </c:pt>
                <c:pt idx="124">
                  <c:v>8.6585541459707223</c:v>
                </c:pt>
                <c:pt idx="125">
                  <c:v>8.8134792313917494</c:v>
                </c:pt>
                <c:pt idx="126">
                  <c:v>8.965166310546774</c:v>
                </c:pt>
                <c:pt idx="127">
                  <c:v>9.1138367713635891</c:v>
                </c:pt>
                <c:pt idx="128">
                  <c:v>9.2596949801076107</c:v>
                </c:pt>
                <c:pt idx="129">
                  <c:v>9.4029300025249931</c:v>
                </c:pt>
                <c:pt idx="130">
                  <c:v>9.5437170830834042</c:v>
                </c:pt>
                <c:pt idx="131">
                  <c:v>9.6822189256613704</c:v>
                </c:pt>
                <c:pt idx="132">
                  <c:v>9.8185868100193829</c:v>
                </c:pt>
                <c:pt idx="133">
                  <c:v>9.9529615714505546</c:v>
                </c:pt>
                <c:pt idx="134">
                  <c:v>10.085474465630798</c:v>
                </c:pt>
                <c:pt idx="135">
                  <c:v>10.216247936479775</c:v>
                </c:pt>
                <c:pt idx="136">
                  <c:v>10.345396301535274</c:v>
                </c:pt>
                <c:pt idx="137">
                  <c:v>10.473026366718972</c:v>
                </c:pt>
                <c:pt idx="138">
                  <c:v>10.599237980279648</c:v>
                </c:pt>
                <c:pt idx="139">
                  <c:v>10.724124534026316</c:v>
                </c:pt>
                <c:pt idx="140">
                  <c:v>10.847773418612228</c:v>
                </c:pt>
                <c:pt idx="141">
                  <c:v>10.970266438535379</c:v>
                </c:pt>
                <c:pt idx="142">
                  <c:v>11.091680191635326</c:v>
                </c:pt>
                <c:pt idx="143">
                  <c:v>11.212086417137161</c:v>
                </c:pt>
                <c:pt idx="144">
                  <c:v>11.331552315696026</c:v>
                </c:pt>
                <c:pt idx="145">
                  <c:v>11.450140844405571</c:v>
                </c:pt>
                <c:pt idx="146">
                  <c:v>11.567910989323174</c:v>
                </c:pt>
                <c:pt idx="147">
                  <c:v>11.684918017727213</c:v>
                </c:pt>
                <c:pt idx="148">
                  <c:v>11.801213712036791</c:v>
                </c:pt>
                <c:pt idx="149">
                  <c:v>11.916846587085837</c:v>
                </c:pt>
                <c:pt idx="150">
                  <c:v>12.03186209224164</c:v>
                </c:pt>
                <c:pt idx="151">
                  <c:v>12.146302799686396</c:v>
                </c:pt>
                <c:pt idx="152">
                  <c:v>12.260208580034918</c:v>
                </c:pt>
                <c:pt idx="153">
                  <c:v>12.373616766336236</c:v>
                </c:pt>
                <c:pt idx="154">
                  <c:v>12.486562307396643</c:v>
                </c:pt>
                <c:pt idx="155">
                  <c:v>12.599077911270983</c:v>
                </c:pt>
                <c:pt idx="156">
                  <c:v>12.711194179684252</c:v>
                </c:pt>
                <c:pt idx="157">
                  <c:v>12.822939734076176</c:v>
                </c:pt>
                <c:pt idx="158">
                  <c:v>12.934341333895494</c:v>
                </c:pt>
                <c:pt idx="159">
                  <c:v>13.045423987715917</c:v>
                </c:pt>
                <c:pt idx="160">
                  <c:v>13.156211057698718</c:v>
                </c:pt>
                <c:pt idx="161">
                  <c:v>13.266724357873919</c:v>
                </c:pt>
                <c:pt idx="162">
                  <c:v>13.376984246682181</c:v>
                </c:pt>
                <c:pt idx="163">
                  <c:v>13.487009714175564</c:v>
                </c:pt>
                <c:pt idx="164">
                  <c:v>13.596818464243276</c:v>
                </c:pt>
                <c:pt idx="165">
                  <c:v>13.706426992204968</c:v>
                </c:pt>
                <c:pt idx="166">
                  <c:v>13.815850658075682</c:v>
                </c:pt>
                <c:pt idx="167">
                  <c:v>13.925103755791596</c:v>
                </c:pt>
                <c:pt idx="168">
                  <c:v>14.034199578658818</c:v>
                </c:pt>
                <c:pt idx="169">
                  <c:v>14.143150481262367</c:v>
                </c:pt>
                <c:pt idx="170">
                  <c:v>14.251967938058733</c:v>
                </c:pt>
                <c:pt idx="171">
                  <c:v>14.360662598854999</c:v>
                </c:pt>
                <c:pt idx="172">
                  <c:v>14.469244341358699</c:v>
                </c:pt>
                <c:pt idx="173">
                  <c:v>14.577722320971503</c:v>
                </c:pt>
                <c:pt idx="174">
                  <c:v>14.686105017977138</c:v>
                </c:pt>
                <c:pt idx="175">
                  <c:v>14.794400282270209</c:v>
                </c:pt>
                <c:pt idx="176">
                  <c:v>14.902615375753243</c:v>
                </c:pt>
                <c:pt idx="177">
                  <c:v>15.010757012518305</c:v>
                </c:pt>
                <c:pt idx="178">
                  <c:v>15.118831396924096</c:v>
                </c:pt>
                <c:pt idx="179">
                  <c:v>15.226844259656808</c:v>
                </c:pt>
                <c:pt idx="180">
                  <c:v>15.334800891868221</c:v>
                </c:pt>
                <c:pt idx="181">
                  <c:v>15.442706177468043</c:v>
                </c:pt>
                <c:pt idx="182">
                  <c:v>15.550564623635456</c:v>
                </c:pt>
                <c:pt idx="183">
                  <c:v>15.658380389614983</c:v>
                </c:pt>
                <c:pt idx="184">
                  <c:v>15.766157313852254</c:v>
                </c:pt>
                <c:pt idx="185">
                  <c:v>15.87389893951422</c:v>
                </c:pt>
                <c:pt idx="186">
                  <c:v>15.981608538437509</c:v>
                </c:pt>
                <c:pt idx="187">
                  <c:v>16.089289133542511</c:v>
                </c:pt>
                <c:pt idx="188">
                  <c:v>16.196943519741435</c:v>
                </c:pt>
                <c:pt idx="189">
                  <c:v>16.304574283365497</c:v>
                </c:pt>
                <c:pt idx="190">
                  <c:v>16.412183820139752</c:v>
                </c:pt>
                <c:pt idx="191">
                  <c:v>16.519774351717317</c:v>
                </c:pt>
                <c:pt idx="192">
                  <c:v>16.627347940800114</c:v>
                </c:pt>
                <c:pt idx="193">
                  <c:v>16.734906505047427</c:v>
                </c:pt>
                <c:pt idx="194">
                  <c:v>16.842451835802763</c:v>
                </c:pt>
                <c:pt idx="195">
                  <c:v>16.949985774463425</c:v>
                </c:pt>
                <c:pt idx="196">
                  <c:v>17.057516143640033</c:v>
                </c:pt>
                <c:pt idx="197">
                  <c:v>17.165368285129091</c:v>
                </c:pt>
                <c:pt idx="198">
                  <c:v>17.306421363849154</c:v>
                </c:pt>
              </c:numCache>
            </c:numRef>
          </c:xVal>
          <c:yVal>
            <c:numRef>
              <c:f>Sheet1!$S$21:$S$219</c:f>
              <c:numCache>
                <c:formatCode>General</c:formatCode>
                <c:ptCount val="199"/>
                <c:pt idx="1">
                  <c:v>0.27005367140456266</c:v>
                </c:pt>
                <c:pt idx="2">
                  <c:v>0.27005367140456266</c:v>
                </c:pt>
                <c:pt idx="3">
                  <c:v>0.25982184894366656</c:v>
                </c:pt>
                <c:pt idx="4">
                  <c:v>0.2591818268356294</c:v>
                </c:pt>
                <c:pt idx="5">
                  <c:v>0.25883432184556177</c:v>
                </c:pt>
                <c:pt idx="6">
                  <c:v>0.25857854071446729</c:v>
                </c:pt>
                <c:pt idx="7">
                  <c:v>0.25840876318412143</c:v>
                </c:pt>
                <c:pt idx="8">
                  <c:v>0.25832520846915319</c:v>
                </c:pt>
                <c:pt idx="9">
                  <c:v>0.2583283816532721</c:v>
                </c:pt>
                <c:pt idx="10">
                  <c:v>0.258418858328888</c:v>
                </c:pt>
                <c:pt idx="11">
                  <c:v>0.25859726771194702</c:v>
                </c:pt>
                <c:pt idx="12">
                  <c:v>0.25886428770869541</c:v>
                </c:pt>
                <c:pt idx="13">
                  <c:v>0.25922064135134226</c:v>
                </c:pt>
                <c:pt idx="14">
                  <c:v>0.25966709372965507</c:v>
                </c:pt>
                <c:pt idx="15">
                  <c:v>0.26020444935439951</c:v>
                </c:pt>
                <c:pt idx="16">
                  <c:v>0.26083354986184976</c:v>
                </c:pt>
                <c:pt idx="17">
                  <c:v>0.26155527196541356</c:v>
                </c:pt>
                <c:pt idx="18">
                  <c:v>0.2623705256075185</c:v>
                </c:pt>
                <c:pt idx="19">
                  <c:v>0.26328025225818863</c:v>
                </c:pt>
                <c:pt idx="20">
                  <c:v>0.26428542330936466</c:v>
                </c:pt>
                <c:pt idx="21">
                  <c:v>0.2653870384966629</c:v>
                </c:pt>
                <c:pt idx="22">
                  <c:v>0.26658612435023671</c:v>
                </c:pt>
                <c:pt idx="23">
                  <c:v>0.2678837326050364</c:v>
                </c:pt>
                <c:pt idx="24">
                  <c:v>0.26928093853482638</c:v>
                </c:pt>
                <c:pt idx="25">
                  <c:v>0.27077883919929852</c:v>
                </c:pt>
                <c:pt idx="26">
                  <c:v>0.27237855158954144</c:v>
                </c:pt>
                <c:pt idx="27">
                  <c:v>0.27408121057156737</c:v>
                </c:pt>
                <c:pt idx="28">
                  <c:v>0.27588796673559407</c:v>
                </c:pt>
                <c:pt idx="29">
                  <c:v>0.27779998398302236</c:v>
                </c:pt>
                <c:pt idx="30">
                  <c:v>0.27981843698020648</c:v>
                </c:pt>
                <c:pt idx="31">
                  <c:v>0.28194450835912005</c:v>
                </c:pt>
                <c:pt idx="32">
                  <c:v>0.2841793857280499</c:v>
                </c:pt>
                <c:pt idx="33">
                  <c:v>0.28652425845763091</c:v>
                </c:pt>
                <c:pt idx="34">
                  <c:v>0.2889803142778602</c:v>
                </c:pt>
                <c:pt idx="35">
                  <c:v>0.29154873567695472</c:v>
                </c:pt>
                <c:pt idx="36">
                  <c:v>0.29423069617961201</c:v>
                </c:pt>
                <c:pt idx="37">
                  <c:v>0.2970273564722114</c:v>
                </c:pt>
                <c:pt idx="38">
                  <c:v>0.29993986051715105</c:v>
                </c:pt>
                <c:pt idx="39">
                  <c:v>0.30296933168526413</c:v>
                </c:pt>
                <c:pt idx="40">
                  <c:v>0.30611686898938617</c:v>
                </c:pt>
                <c:pt idx="41">
                  <c:v>0.3093835436115866</c:v>
                </c:pt>
                <c:pt idx="42">
                  <c:v>0.31277039577459342</c:v>
                </c:pt>
                <c:pt idx="43">
                  <c:v>0.31627843221550245</c:v>
                </c:pt>
                <c:pt idx="44">
                  <c:v>0.31990862443180085</c:v>
                </c:pt>
                <c:pt idx="45">
                  <c:v>0.32366190791242871</c:v>
                </c:pt>
                <c:pt idx="46">
                  <c:v>0.327539182700817</c:v>
                </c:pt>
                <c:pt idx="47">
                  <c:v>0.33154131548174542</c:v>
                </c:pt>
                <c:pt idx="48">
                  <c:v>0.33566914363571315</c:v>
                </c:pt>
                <c:pt idx="49">
                  <c:v>0.3399234814910651</c:v>
                </c:pt>
                <c:pt idx="50">
                  <c:v>0.34430512923703127</c:v>
                </c:pt>
                <c:pt idx="51">
                  <c:v>0.34881488477960154</c:v>
                </c:pt>
                <c:pt idx="52">
                  <c:v>0.35345355891770042</c:v>
                </c:pt>
                <c:pt idx="53">
                  <c:v>0.35822199411655697</c:v>
                </c:pt>
                <c:pt idx="54">
                  <c:v>0.36312108712175728</c:v>
                </c:pt>
                <c:pt idx="55">
                  <c:v>0.36815181550154763</c:v>
                </c:pt>
                <c:pt idx="56">
                  <c:v>0.37331526811105142</c:v>
                </c:pt>
                <c:pt idx="57">
                  <c:v>0.37861267921325747</c:v>
                </c:pt>
                <c:pt idx="58">
                  <c:v>0.38404546578022591</c:v>
                </c:pt>
                <c:pt idx="59">
                  <c:v>0.38961526713583594</c:v>
                </c:pt>
                <c:pt idx="60">
                  <c:v>0.39532398570217181</c:v>
                </c:pt>
                <c:pt idx="61">
                  <c:v>0.40117382719459738</c:v>
                </c:pt>
                <c:pt idx="62">
                  <c:v>0.40716733794819632</c:v>
                </c:pt>
                <c:pt idx="63">
                  <c:v>0.41330743657665803</c:v>
                </c:pt>
                <c:pt idx="64">
                  <c:v>0.41959743635729935</c:v>
                </c:pt>
                <c:pt idx="65">
                  <c:v>0.42604105405281667</c:v>
                </c:pt>
                <c:pt idx="66">
                  <c:v>0.43264240012937905</c:v>
                </c:pt>
                <c:pt idx="67">
                  <c:v>0.43940594456163801</c:v>
                </c:pt>
                <c:pt idx="68">
                  <c:v>0.44633645169126801</c:v>
                </c:pt>
                <c:pt idx="69">
                  <c:v>0.4534388770636445</c:v>
                </c:pt>
                <c:pt idx="70">
                  <c:v>0.46071821867114121</c:v>
                </c:pt>
                <c:pt idx="71">
                  <c:v>0.46817931479890579</c:v>
                </c:pt>
                <c:pt idx="72">
                  <c:v>0.47582658066841999</c:v>
                </c:pt>
                <c:pt idx="73">
                  <c:v>0.48366367609370425</c:v>
                </c:pt>
                <c:pt idx="74">
                  <c:v>0.49169309653325061</c:v>
                </c:pt>
                <c:pt idx="75">
                  <c:v>0.49991567939867421</c:v>
                </c:pt>
                <c:pt idx="76">
                  <c:v>0.50833001574005787</c:v>
                </c:pt>
                <c:pt idx="77">
                  <c:v>0.51693175269157632</c:v>
                </c:pt>
                <c:pt idx="78">
                  <c:v>0.5257127620235621</c:v>
                </c:pt>
                <c:pt idx="79">
                  <c:v>0.53466013029853765</c:v>
                </c:pt>
                <c:pt idx="80">
                  <c:v>0.54375489040372305</c:v>
                </c:pt>
                <c:pt idx="81">
                  <c:v>0.55297035283158413</c:v>
                </c:pt>
                <c:pt idx="82">
                  <c:v>0.5622697947846621</c:v>
                </c:pt>
                <c:pt idx="83">
                  <c:v>0.57160310950360549</c:v>
                </c:pt>
                <c:pt idx="84">
                  <c:v>0.58090178970673134</c:v>
                </c:pt>
                <c:pt idx="85">
                  <c:v>0.5900713120982819</c:v>
                </c:pt>
                <c:pt idx="86">
                  <c:v>0.59897963508338647</c:v>
                </c:pt>
                <c:pt idx="87">
                  <c:v>0.60744024820970177</c:v>
                </c:pt>
                <c:pt idx="88">
                  <c:v>0.61518835848256759</c:v>
                </c:pt>
                <c:pt idx="89">
                  <c:v>0.62185009629966159</c:v>
                </c:pt>
                <c:pt idx="90">
                  <c:v>0.62690837785791953</c:v>
                </c:pt>
                <c:pt idx="91">
                  <c:v>0.62967702819373872</c:v>
                </c:pt>
                <c:pt idx="92">
                  <c:v>0.62930783213303143</c:v>
                </c:pt>
                <c:pt idx="93">
                  <c:v>0.62486908123638407</c:v>
                </c:pt>
                <c:pt idx="94">
                  <c:v>0.61553044617800323</c:v>
                </c:pt>
                <c:pt idx="95">
                  <c:v>0.60081831048040757</c:v>
                </c:pt>
                <c:pt idx="96">
                  <c:v>0.58060186630000266</c:v>
                </c:pt>
                <c:pt idx="97">
                  <c:v>0.55271402746728104</c:v>
                </c:pt>
                <c:pt idx="98">
                  <c:v>0.4936520205385953</c:v>
                </c:pt>
                <c:pt idx="99">
                  <c:v>0.32411713036880579</c:v>
                </c:pt>
                <c:pt idx="100">
                  <c:v>0.14662051211080657</c:v>
                </c:pt>
                <c:pt idx="101">
                  <c:v>9.3030983656564911E-2</c:v>
                </c:pt>
                <c:pt idx="102">
                  <c:v>6.5916858673002607E-2</c:v>
                </c:pt>
                <c:pt idx="103">
                  <c:v>4.9772476289357007E-2</c:v>
                </c:pt>
                <c:pt idx="104">
                  <c:v>3.9234409370481581E-2</c:v>
                </c:pt>
                <c:pt idx="105">
                  <c:v>3.1929050964139796E-2</c:v>
                </c:pt>
                <c:pt idx="106">
                  <c:v>2.6636609176099044E-2</c:v>
                </c:pt>
                <c:pt idx="107">
                  <c:v>2.2667746998085568E-2</c:v>
                </c:pt>
                <c:pt idx="108">
                  <c:v>1.9606445440816522E-2</c:v>
                </c:pt>
                <c:pt idx="109">
                  <c:v>1.7188962816612557E-2</c:v>
                </c:pt>
                <c:pt idx="110">
                  <c:v>1.524139280487064E-2</c:v>
                </c:pt>
                <c:pt idx="111">
                  <c:v>1.3645245900419338E-2</c:v>
                </c:pt>
                <c:pt idx="112">
                  <c:v>1.2317493846684102E-2</c:v>
                </c:pt>
                <c:pt idx="113">
                  <c:v>1.1198519495570084E-2</c:v>
                </c:pt>
                <c:pt idx="114">
                  <c:v>1.0244587715518111E-2</c:v>
                </c:pt>
                <c:pt idx="115">
                  <c:v>9.42300000616802E-3</c:v>
                </c:pt>
                <c:pt idx="116">
                  <c:v>8.7088936932886822E-3</c:v>
                </c:pt>
                <c:pt idx="117">
                  <c:v>8.0830774742336273E-3</c:v>
                </c:pt>
                <c:pt idx="118">
                  <c:v>7.5305365418328303E-3</c:v>
                </c:pt>
                <c:pt idx="119">
                  <c:v>7.0393801974315455E-3</c:v>
                </c:pt>
                <c:pt idx="120">
                  <c:v>6.6000879568483507E-3</c:v>
                </c:pt>
                <c:pt idx="121">
                  <c:v>6.2049608379763149E-3</c:v>
                </c:pt>
                <c:pt idx="122">
                  <c:v>5.8477161421092386E-3</c:v>
                </c:pt>
                <c:pt idx="123">
                  <c:v>5.5231841934587937E-3</c:v>
                </c:pt>
                <c:pt idx="124">
                  <c:v>5.2270785892492974E-3</c:v>
                </c:pt>
                <c:pt idx="125">
                  <c:v>4.9558201696479872E-3</c:v>
                </c:pt>
                <c:pt idx="126">
                  <c:v>4.706400737744052E-3</c:v>
                </c:pt>
                <c:pt idx="127">
                  <c:v>4.4762765343948473E-3</c:v>
                </c:pt>
                <c:pt idx="128">
                  <c:v>4.2632842276167171E-3</c:v>
                </c:pt>
                <c:pt idx="129">
                  <c:v>4.0655741092807665E-3</c:v>
                </c:pt>
                <c:pt idx="130">
                  <c:v>3.8815565671613435E-3</c:v>
                </c:pt>
                <c:pt idx="131">
                  <c:v>3.7098588889625866E-3</c:v>
                </c:pt>
                <c:pt idx="132">
                  <c:v>3.5492901744526334E-3</c:v>
                </c:pt>
                <c:pt idx="133">
                  <c:v>3.3988126593567773E-3</c:v>
                </c:pt>
                <c:pt idx="134">
                  <c:v>3.2575181467844601E-3</c:v>
                </c:pt>
                <c:pt idx="135">
                  <c:v>3.1246085349174342E-3</c:v>
                </c:pt>
                <c:pt idx="136">
                  <c:v>2.9993796506668038E-3</c:v>
                </c:pt>
                <c:pt idx="137">
                  <c:v>2.8812077676888962E-3</c:v>
                </c:pt>
                <c:pt idx="138">
                  <c:v>2.7695383158373591E-3</c:v>
                </c:pt>
                <c:pt idx="139">
                  <c:v>2.6638763889393264E-3</c:v>
                </c:pt>
                <c:pt idx="140">
                  <c:v>2.5637787354701276E-3</c:v>
                </c:pt>
                <c:pt idx="141">
                  <c:v>2.4688469773680916E-3</c:v>
                </c:pt>
                <c:pt idx="142">
                  <c:v>2.3787218499873538E-3</c:v>
                </c:pt>
                <c:pt idx="143">
                  <c:v>2.293078294666562E-3</c:v>
                </c:pt>
                <c:pt idx="144">
                  <c:v>2.2116212652563169E-3</c:v>
                </c:pt>
                <c:pt idx="145">
                  <c:v>2.1340821347325231E-3</c:v>
                </c:pt>
                <c:pt idx="146">
                  <c:v>2.0602156075476088E-3</c:v>
                </c:pt>
                <c:pt idx="147">
                  <c:v>1.9897970593525135E-3</c:v>
                </c:pt>
                <c:pt idx="148">
                  <c:v>1.9226202389402635E-3</c:v>
                </c:pt>
                <c:pt idx="149">
                  <c:v>1.858495277738303E-3</c:v>
                </c:pt>
                <c:pt idx="150">
                  <c:v>1.7972469612319083E-3</c:v>
                </c:pt>
                <c:pt idx="151">
                  <c:v>1.7387132237790845E-3</c:v>
                </c:pt>
                <c:pt idx="152">
                  <c:v>1.6827438344501925E-3</c:v>
                </c:pt>
                <c:pt idx="153">
                  <c:v>1.6291992465159962E-3</c:v>
                </c:pt>
                <c:pt idx="154">
                  <c:v>1.5779495874689304E-3</c:v>
                </c:pt>
                <c:pt idx="155">
                  <c:v>1.5288737697883754E-3</c:v>
                </c:pt>
                <c:pt idx="156">
                  <c:v>1.4818587060052275E-3</c:v>
                </c:pt>
                <c:pt idx="157">
                  <c:v>1.4367986135534669E-3</c:v>
                </c:pt>
                <c:pt idx="158">
                  <c:v>1.3935943976812546E-3</c:v>
                </c:pt>
                <c:pt idx="159">
                  <c:v>1.3521531017043498E-3</c:v>
                </c:pt>
                <c:pt idx="160">
                  <c:v>1.3123874160767812E-3</c:v>
                </c:pt>
                <c:pt idx="161">
                  <c:v>1.274215238622856E-3</c:v>
                </c:pt>
                <c:pt idx="162">
                  <c:v>1.2375592793130612E-3</c:v>
                </c:pt>
                <c:pt idx="163">
                  <c:v>1.2023467043278371E-3</c:v>
                </c:pt>
                <c:pt idx="164">
                  <c:v>1.1685088143021858E-3</c:v>
                </c:pt>
                <c:pt idx="165">
                  <c:v>1.1359807528226219E-3</c:v>
                </c:pt>
                <c:pt idx="166">
                  <c:v>1.1047012416670538E-3</c:v>
                </c:pt>
                <c:pt idx="167">
                  <c:v>1.0746123394543858E-3</c:v>
                </c:pt>
                <c:pt idx="168">
                  <c:v>1.0456592214018645E-3</c:v>
                </c:pt>
                <c:pt idx="169">
                  <c:v>1.0177899775901918E-3</c:v>
                </c:pt>
                <c:pt idx="170">
                  <c:v>9.9095542792232492E-4</c:v>
                </c:pt>
                <c:pt idx="171">
                  <c:v>9.6510895188621341E-4</c:v>
                </c:pt>
                <c:pt idx="172">
                  <c:v>9.402063317505222E-4</c:v>
                </c:pt>
                <c:pt idx="173">
                  <c:v>9.1620560767512594E-4</c:v>
                </c:pt>
                <c:pt idx="174">
                  <c:v>8.930669438471482E-4</c:v>
                </c:pt>
                <c:pt idx="175">
                  <c:v>8.7075250418568184E-4</c:v>
                </c:pt>
                <c:pt idx="176">
                  <c:v>8.4922633725045035E-4</c:v>
                </c:pt>
                <c:pt idx="177">
                  <c:v>8.2845426899410364E-4</c:v>
                </c:pt>
                <c:pt idx="178">
                  <c:v>8.0840380310765662E-4</c:v>
                </c:pt>
                <c:pt idx="179">
                  <c:v>7.8904402807688265E-4</c:v>
                </c:pt>
                <c:pt idx="180">
                  <c:v>7.7034553040071312E-4</c:v>
                </c:pt>
                <c:pt idx="181">
                  <c:v>7.5228031355535705E-4</c:v>
                </c:pt>
                <c:pt idx="182">
                  <c:v>7.3482172223519079E-4</c:v>
                </c:pt>
                <c:pt idx="183">
                  <c:v>7.1794437136182951E-4</c:v>
                </c:pt>
                <c:pt idx="184">
                  <c:v>7.0162407961700199E-4</c:v>
                </c:pt>
                <c:pt idx="185">
                  <c:v>6.8583780711916622E-4</c:v>
                </c:pt>
                <c:pt idx="186">
                  <c:v>6.7056359691333397E-4</c:v>
                </c:pt>
                <c:pt idx="187">
                  <c:v>6.557805200186666E-4</c:v>
                </c:pt>
                <c:pt idx="188">
                  <c:v>6.4146862383989485E-4</c:v>
                </c:pt>
                <c:pt idx="189">
                  <c:v>6.2760888362205507E-4</c:v>
                </c:pt>
                <c:pt idx="190">
                  <c:v>6.1418315672944867E-4</c:v>
                </c:pt>
                <c:pt idx="191">
                  <c:v>6.0117413972486265E-4</c:v>
                </c:pt>
                <c:pt idx="192">
                  <c:v>5.8856532769220181E-4</c:v>
                </c:pt>
                <c:pt idx="193">
                  <c:v>5.7634097411614241E-4</c:v>
                </c:pt>
                <c:pt idx="194">
                  <c:v>5.6448599171493434E-4</c:v>
                </c:pt>
                <c:pt idx="195">
                  <c:v>5.5298435145168954E-4</c:v>
                </c:pt>
                <c:pt idx="196">
                  <c:v>5.4176274947460282E-4</c:v>
                </c:pt>
                <c:pt idx="197">
                  <c:v>5.2775281494213118E-4</c:v>
                </c:pt>
                <c:pt idx="198">
                  <c:v>3.2169937731224563E-4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2C-4691-B286-6632FE683E36}"/>
            </c:ext>
          </c:extLst>
        </c:ser>
        <c:ser>
          <c:idx val="3"/>
          <c:order val="2"/>
          <c:tx>
            <c:v>Histogram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Sheet1!$AI$21:$AI$42</c:f>
                <c:numCache>
                  <c:formatCode>General</c:formatCode>
                  <c:ptCount val="22"/>
                  <c:pt idx="0">
                    <c:v>9.9999999999999995E-7</c:v>
                  </c:pt>
                  <c:pt idx="1">
                    <c:v>0.38500000000000001</c:v>
                  </c:pt>
                  <c:pt idx="2">
                    <c:v>0.38500000000000001</c:v>
                  </c:pt>
                  <c:pt idx="3">
                    <c:v>8.4999999999999964E-2</c:v>
                  </c:pt>
                  <c:pt idx="4">
                    <c:v>8.4999999999999964E-2</c:v>
                  </c:pt>
                  <c:pt idx="5">
                    <c:v>1.0000000000000009E-2</c:v>
                  </c:pt>
                  <c:pt idx="6">
                    <c:v>1.0000000000000009E-2</c:v>
                  </c:pt>
                  <c:pt idx="7">
                    <c:v>1.5000000000000013E-2</c:v>
                  </c:pt>
                  <c:pt idx="8">
                    <c:v>1.5000000000000013E-2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5.0000000000000044E-3</c:v>
                  </c:pt>
                  <c:pt idx="18">
                    <c:v>5.0000000000000044E-3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Sheet1!$AH$21:$AH$42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9.9999999999999995E-7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20</c:v>
                </c:pt>
                <c:pt idx="21">
                  <c:v>20</c:v>
                </c:pt>
              </c:numCache>
            </c:numRef>
          </c:xVal>
          <c:yVal>
            <c:numRef>
              <c:f>Sheet1!$AJ$21:$AJ$42</c:f>
              <c:numCache>
                <c:formatCode>General</c:formatCode>
                <c:ptCount val="22"/>
                <c:pt idx="0">
                  <c:v>1.9999999999999999E-6</c:v>
                </c:pt>
                <c:pt idx="1">
                  <c:v>0.38500099999999998</c:v>
                </c:pt>
                <c:pt idx="2">
                  <c:v>0.38500099999999998</c:v>
                </c:pt>
                <c:pt idx="3">
                  <c:v>8.5000999999999965E-2</c:v>
                </c:pt>
                <c:pt idx="4">
                  <c:v>8.5000999999999965E-2</c:v>
                </c:pt>
                <c:pt idx="5">
                  <c:v>1.0001000000000008E-2</c:v>
                </c:pt>
                <c:pt idx="6">
                  <c:v>1.0001000000000008E-2</c:v>
                </c:pt>
                <c:pt idx="7">
                  <c:v>1.5001000000000013E-2</c:v>
                </c:pt>
                <c:pt idx="8">
                  <c:v>1.5001000000000013E-2</c:v>
                </c:pt>
                <c:pt idx="9">
                  <c:v>9.9999999999999995E-7</c:v>
                </c:pt>
                <c:pt idx="10">
                  <c:v>9.9999999999999995E-7</c:v>
                </c:pt>
                <c:pt idx="11">
                  <c:v>9.9999999999999995E-7</c:v>
                </c:pt>
                <c:pt idx="12">
                  <c:v>9.9999999999999995E-7</c:v>
                </c:pt>
                <c:pt idx="13">
                  <c:v>9.9999999999999995E-7</c:v>
                </c:pt>
                <c:pt idx="14">
                  <c:v>9.9999999999999995E-7</c:v>
                </c:pt>
                <c:pt idx="15">
                  <c:v>9.9999999999999995E-7</c:v>
                </c:pt>
                <c:pt idx="16">
                  <c:v>9.9999999999999995E-7</c:v>
                </c:pt>
                <c:pt idx="17">
                  <c:v>5.0010000000000046E-3</c:v>
                </c:pt>
                <c:pt idx="18">
                  <c:v>5.0010000000000046E-3</c:v>
                </c:pt>
                <c:pt idx="19">
                  <c:v>9.9999999999999995E-7</c:v>
                </c:pt>
                <c:pt idx="20">
                  <c:v>9.9999999999999995E-7</c:v>
                </c:pt>
                <c:pt idx="21">
                  <c:v>9.9999999999999995E-7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2A-4C43-A187-F19F4CD2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794408"/>
        <c:axId val="810790800"/>
      </c:scatterChart>
      <c:valAx>
        <c:axId val="810794408"/>
        <c:scaling>
          <c:logBase val="10"/>
          <c:orientation val="minMax"/>
          <c:max val="2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90800"/>
        <c:crosses val="autoZero"/>
        <c:crossBetween val="midCat"/>
      </c:valAx>
      <c:valAx>
        <c:axId val="810790800"/>
        <c:scaling>
          <c:logBase val="10"/>
          <c:orientation val="minMax"/>
          <c:max val="1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f</a:t>
                </a:r>
                <a:r>
                  <a:rPr lang="en-US"/>
                  <a:t>(</a:t>
                </a:r>
                <a:r>
                  <a:rPr lang="en-US" i="1"/>
                  <a:t>x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94408"/>
        <c:crosses val="autoZero"/>
        <c:crossBetween val="midCat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449978127734019"/>
          <c:y val="5.4107976086322541E-2"/>
          <c:w val="0.18840332458442693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1159230096238"/>
          <c:y val="5.0925925925925923E-2"/>
          <c:w val="0.85365507436570431"/>
          <c:h val="0.78054024496937879"/>
        </c:manualLayout>
      </c:layout>
      <c:scatterChart>
        <c:scatterStyle val="lineMarker"/>
        <c:varyColors val="0"/>
        <c:ser>
          <c:idx val="1"/>
          <c:order val="0"/>
          <c:tx>
            <c:v>True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Sheet1!$Q$20:$Q$220</c:f>
              <c:numCache>
                <c:formatCode>General</c:formatCode>
                <c:ptCount val="201"/>
                <c:pt idx="0">
                  <c:v>0.01</c:v>
                </c:pt>
                <c:pt idx="1">
                  <c:v>0.05</c:v>
                </c:pt>
                <c:pt idx="2">
                  <c:v>6.2608082570050655E-2</c:v>
                </c:pt>
                <c:pt idx="3">
                  <c:v>6.248241003607969E-2</c:v>
                </c:pt>
                <c:pt idx="4">
                  <c:v>6.2871761096942397E-2</c:v>
                </c:pt>
                <c:pt idx="5">
                  <c:v>6.327724037404113E-2</c:v>
                </c:pt>
                <c:pt idx="6">
                  <c:v>6.3691954764310443E-2</c:v>
                </c:pt>
                <c:pt idx="7">
                  <c:v>6.4115894272747526E-2</c:v>
                </c:pt>
                <c:pt idx="8">
                  <c:v>6.4549210840564863E-2</c:v>
                </c:pt>
                <c:pt idx="9">
                  <c:v>6.499206378806012E-2</c:v>
                </c:pt>
                <c:pt idx="10">
                  <c:v>6.5444615171762949E-2</c:v>
                </c:pt>
                <c:pt idx="11">
                  <c:v>6.5907029788187993E-2</c:v>
                </c:pt>
                <c:pt idx="12">
                  <c:v>6.6379475388322895E-2</c:v>
                </c:pt>
                <c:pt idx="13">
                  <c:v>6.6862122936505536E-2</c:v>
                </c:pt>
                <c:pt idx="14">
                  <c:v>6.735514690554803E-2</c:v>
                </c:pt>
                <c:pt idx="15">
                  <c:v>6.7858725609337547E-2</c:v>
                </c:pt>
                <c:pt idx="16">
                  <c:v>6.8373041574930085E-2</c:v>
                </c:pt>
                <c:pt idx="17">
                  <c:v>6.8898281956305429E-2</c:v>
                </c:pt>
                <c:pt idx="18">
                  <c:v>6.9434638992170478E-2</c:v>
                </c:pt>
                <c:pt idx="19">
                  <c:v>6.9982310510410414E-2</c:v>
                </c:pt>
                <c:pt idx="20">
                  <c:v>7.0541500481997754E-2</c:v>
                </c:pt>
                <c:pt idx="21">
                  <c:v>7.1112419627419071E-2</c:v>
                </c:pt>
                <c:pt idx="22">
                  <c:v>7.1695286078989076E-2</c:v>
                </c:pt>
                <c:pt idx="23">
                  <c:v>7.2290326102717989E-2</c:v>
                </c:pt>
                <c:pt idx="24">
                  <c:v>7.2897774883745298E-2</c:v>
                </c:pt>
                <c:pt idx="25">
                  <c:v>7.3517877379791485E-2</c:v>
                </c:pt>
                <c:pt idx="26">
                  <c:v>7.4150889247514062E-2</c:v>
                </c:pt>
                <c:pt idx="27">
                  <c:v>7.4797077847124915E-2</c:v>
                </c:pt>
                <c:pt idx="28">
                  <c:v>7.545672333127329E-2</c:v>
                </c:pt>
                <c:pt idx="29">
                  <c:v>7.6130119824783127E-2</c:v>
                </c:pt>
                <c:pt idx="30">
                  <c:v>7.6817576702588347E-2</c:v>
                </c:pt>
                <c:pt idx="31">
                  <c:v>7.7519419974036677E-2</c:v>
                </c:pt>
                <c:pt idx="32">
                  <c:v>7.8235993782620167E-2</c:v>
                </c:pt>
                <c:pt idx="33">
                  <c:v>7.896766203128229E-2</c:v>
                </c:pt>
                <c:pt idx="34">
                  <c:v>7.9714810144589809E-2</c:v>
                </c:pt>
                <c:pt idx="35">
                  <c:v>8.0477846980392592E-2</c:v>
                </c:pt>
                <c:pt idx="36">
                  <c:v>8.125720690508971E-2</c:v>
                </c:pt>
                <c:pt idx="37">
                  <c:v>8.2053352048275435E-2</c:v>
                </c:pt>
                <c:pt idx="38">
                  <c:v>8.2866774754475819E-2</c:v>
                </c:pt>
                <c:pt idx="39">
                  <c:v>8.3698000251820587E-2</c:v>
                </c:pt>
                <c:pt idx="40">
                  <c:v>8.4547589559874736E-2</c:v>
                </c:pt>
                <c:pt idx="41">
                  <c:v>8.54161426616903E-2</c:v>
                </c:pt>
                <c:pt idx="42">
                  <c:v>8.630430196818456E-2</c:v>
                </c:pt>
                <c:pt idx="43">
                  <c:v>8.7212756106543929E-2</c:v>
                </c:pt>
                <c:pt idx="44">
                  <c:v>8.8142244068434711E-2</c:v>
                </c:pt>
                <c:pt idx="45">
                  <c:v>8.9093559758388924E-2</c:v>
                </c:pt>
                <c:pt idx="46">
                  <c:v>9.0067556988170594E-2</c:v>
                </c:pt>
                <c:pt idx="47">
                  <c:v>9.1065154969025064E-2</c:v>
                </c:pt>
                <c:pt idx="48">
                  <c:v>9.208734436091362E-2</c:v>
                </c:pt>
                <c:pt idx="49">
                  <c:v>9.313519394615162E-2</c:v>
                </c:pt>
                <c:pt idx="50">
                  <c:v>9.4209858004613858E-2</c:v>
                </c:pt>
                <c:pt idx="51">
                  <c:v>9.5312584479143661E-2</c:v>
                </c:pt>
                <c:pt idx="52">
                  <c:v>9.6444724033290921E-2</c:v>
                </c:pt>
                <c:pt idx="53">
                  <c:v>9.7607740119627834E-2</c:v>
                </c:pt>
                <c:pt idx="54">
                  <c:v>9.8803220196035879E-2</c:v>
                </c:pt>
                <c:pt idx="55">
                  <c:v>0.10003288825035618</c:v>
                </c:pt>
                <c:pt idx="56">
                  <c:v>0.10129861882153778</c:v>
                </c:pt>
                <c:pt idx="57">
                  <c:v>0.10260245273900323</c:v>
                </c:pt>
                <c:pt idx="58">
                  <c:v>0.10394661484282991</c:v>
                </c:pt>
                <c:pt idx="59">
                  <c:v>0.10533353399734015</c:v>
                </c:pt>
                <c:pt idx="60">
                  <c:v>0.10676586577207722</c:v>
                </c:pt>
                <c:pt idx="61">
                  <c:v>0.10824651823994325</c:v>
                </c:pt>
                <c:pt idx="62">
                  <c:v>0.10977868143607789</c:v>
                </c:pt>
                <c:pt idx="63">
                  <c:v>0.11136586113789129</c:v>
                </c:pt>
                <c:pt idx="64">
                  <c:v>0.11301191777258164</c:v>
                </c:pt>
                <c:pt idx="65">
                  <c:v>0.11472111144152813</c:v>
                </c:pt>
                <c:pt idx="66">
                  <c:v>0.11649815428179031</c:v>
                </c:pt>
                <c:pt idx="67">
                  <c:v>0.11834827167702106</c:v>
                </c:pt>
                <c:pt idx="68">
                  <c:v>0.12027727420160435</c:v>
                </c:pt>
                <c:pt idx="69">
                  <c:v>0.12229164265681436</c:v>
                </c:pt>
                <c:pt idx="70">
                  <c:v>0.12439862916822106</c:v>
                </c:pt>
                <c:pt idx="71">
                  <c:v>0.12660637810290482</c:v>
                </c:pt>
                <c:pt idx="72">
                  <c:v>0.12892407159269242</c:v>
                </c:pt>
                <c:pt idx="73">
                  <c:v>0.13136210579736218</c:v>
                </c:pt>
                <c:pt idx="74">
                  <c:v>0.13393230582459925</c:v>
                </c:pt>
                <c:pt idx="75">
                  <c:v>0.13664818960414896</c:v>
                </c:pt>
                <c:pt idx="76">
                  <c:v>0.13952529422680687</c:v>
                </c:pt>
                <c:pt idx="77">
                  <c:v>0.14258158264823845</c:v>
                </c:pt>
                <c:pt idx="78">
                  <c:v>0.14583795473431058</c:v>
                </c:pt>
                <c:pt idx="79">
                  <c:v>0.14931889516269825</c:v>
                </c:pt>
                <c:pt idx="80">
                  <c:v>0.15305330288938232</c:v>
                </c:pt>
                <c:pt idx="81">
                  <c:v>0.15707556461626354</c:v>
                </c:pt>
                <c:pt idx="82">
                  <c:v>0.16142696096969955</c:v>
                </c:pt>
                <c:pt idx="83">
                  <c:v>0.16615753385318088</c:v>
                </c:pt>
                <c:pt idx="84">
                  <c:v>0.17132860492316382</c:v>
                </c:pt>
                <c:pt idx="85">
                  <c:v>0.17701623246730297</c:v>
                </c:pt>
                <c:pt idx="86">
                  <c:v>0.1833160518110562</c:v>
                </c:pt>
                <c:pt idx="87">
                  <c:v>0.19035020688029267</c:v>
                </c:pt>
                <c:pt idx="88">
                  <c:v>0.19827752858965819</c:v>
                </c:pt>
                <c:pt idx="89">
                  <c:v>0.20730890144198005</c:v>
                </c:pt>
                <c:pt idx="90">
                  <c:v>0.21773117782555607</c:v>
                </c:pt>
                <c:pt idx="91">
                  <c:v>0.22994564136655421</c:v>
                </c:pt>
                <c:pt idx="92">
                  <c:v>0.24453212639570016</c:v>
                </c:pt>
                <c:pt idx="93">
                  <c:v>0.26236022205337778</c:v>
                </c:pt>
                <c:pt idx="94">
                  <c:v>0.28479110432400512</c:v>
                </c:pt>
                <c:pt idx="95">
                  <c:v>0.31406478129901122</c:v>
                </c:pt>
                <c:pt idx="96">
                  <c:v>0.35409996357516454</c:v>
                </c:pt>
                <c:pt idx="97">
                  <c:v>0.41233677567436472</c:v>
                </c:pt>
                <c:pt idx="98">
                  <c:v>0.50489186405612319</c:v>
                </c:pt>
                <c:pt idx="99">
                  <c:v>0.6788968298380148</c:v>
                </c:pt>
                <c:pt idx="100">
                  <c:v>1.2099154258725768</c:v>
                </c:pt>
                <c:pt idx="101">
                  <c:v>2.0410090133252727</c:v>
                </c:pt>
                <c:pt idx="102">
                  <c:v>2.7592099113716877</c:v>
                </c:pt>
                <c:pt idx="103">
                  <c:v>3.3057494847919964</c:v>
                </c:pt>
                <c:pt idx="104">
                  <c:v>3.7609784769980448</c:v>
                </c:pt>
                <c:pt idx="105">
                  <c:v>4.1587673699814802</c:v>
                </c:pt>
                <c:pt idx="106">
                  <c:v>4.516505008201845</c:v>
                </c:pt>
                <c:pt idx="107">
                  <c:v>4.844246389616643</c:v>
                </c:pt>
                <c:pt idx="108">
                  <c:v>5.1483384500512681</c:v>
                </c:pt>
                <c:pt idx="109">
                  <c:v>5.4330746777186736</c:v>
                </c:pt>
                <c:pt idx="110">
                  <c:v>5.7015258215103337</c:v>
                </c:pt>
                <c:pt idx="111">
                  <c:v>5.9559888478490297</c:v>
                </c:pt>
                <c:pt idx="112">
                  <c:v>6.1982450513374268</c:v>
                </c:pt>
                <c:pt idx="113">
                  <c:v>6.4297166703523363</c:v>
                </c:pt>
                <c:pt idx="114">
                  <c:v>6.65156653874757</c:v>
                </c:pt>
                <c:pt idx="115">
                  <c:v>6.8647641779880537</c:v>
                </c:pt>
                <c:pt idx="116">
                  <c:v>7.0701312303502224</c:v>
                </c:pt>
                <c:pt idx="117">
                  <c:v>7.268373663666333</c:v>
                </c:pt>
                <c:pt idx="118">
                  <c:v>7.4601052054668848</c:v>
                </c:pt>
                <c:pt idx="119">
                  <c:v>7.6458647829343125</c:v>
                </c:pt>
                <c:pt idx="120">
                  <c:v>7.8261297572448401</c:v>
                </c:pt>
                <c:pt idx="121">
                  <c:v>8.0013261395824671</c:v>
                </c:pt>
                <c:pt idx="122">
                  <c:v>8.1718365979586931</c:v>
                </c:pt>
                <c:pt idx="123">
                  <c:v>8.3380068190550869</c:v>
                </c:pt>
                <c:pt idx="124">
                  <c:v>8.500150626471715</c:v>
                </c:pt>
                <c:pt idx="125">
                  <c:v>8.6585541459707223</c:v>
                </c:pt>
                <c:pt idx="126">
                  <c:v>8.8134792313917494</c:v>
                </c:pt>
                <c:pt idx="127">
                  <c:v>8.965166310546774</c:v>
                </c:pt>
                <c:pt idx="128">
                  <c:v>9.1138367713635891</c:v>
                </c:pt>
                <c:pt idx="129">
                  <c:v>9.2596949801076107</c:v>
                </c:pt>
                <c:pt idx="130">
                  <c:v>9.4029300025249931</c:v>
                </c:pt>
                <c:pt idx="131">
                  <c:v>9.5437170830834042</c:v>
                </c:pt>
                <c:pt idx="132">
                  <c:v>9.6822189256613704</c:v>
                </c:pt>
                <c:pt idx="133">
                  <c:v>9.8185868100193829</c:v>
                </c:pt>
                <c:pt idx="134">
                  <c:v>9.9529615714505546</c:v>
                </c:pt>
                <c:pt idx="135">
                  <c:v>10.085474465630798</c:v>
                </c:pt>
                <c:pt idx="136">
                  <c:v>10.216247936479775</c:v>
                </c:pt>
                <c:pt idx="137">
                  <c:v>10.345396301535274</c:v>
                </c:pt>
                <c:pt idx="138">
                  <c:v>10.473026366718972</c:v>
                </c:pt>
                <c:pt idx="139">
                  <c:v>10.599237980279648</c:v>
                </c:pt>
                <c:pt idx="140">
                  <c:v>10.724124534026316</c:v>
                </c:pt>
                <c:pt idx="141">
                  <c:v>10.847773418612228</c:v>
                </c:pt>
                <c:pt idx="142">
                  <c:v>10.970266438535379</c:v>
                </c:pt>
                <c:pt idx="143">
                  <c:v>11.091680191635326</c:v>
                </c:pt>
                <c:pt idx="144">
                  <c:v>11.212086417137161</c:v>
                </c:pt>
                <c:pt idx="145">
                  <c:v>11.331552315696026</c:v>
                </c:pt>
                <c:pt idx="146">
                  <c:v>11.450140844405571</c:v>
                </c:pt>
                <c:pt idx="147">
                  <c:v>11.567910989323174</c:v>
                </c:pt>
                <c:pt idx="148">
                  <c:v>11.684918017727213</c:v>
                </c:pt>
                <c:pt idx="149">
                  <c:v>11.801213712036791</c:v>
                </c:pt>
                <c:pt idx="150">
                  <c:v>11.916846587085837</c:v>
                </c:pt>
                <c:pt idx="151">
                  <c:v>12.03186209224164</c:v>
                </c:pt>
                <c:pt idx="152">
                  <c:v>12.146302799686396</c:v>
                </c:pt>
                <c:pt idx="153">
                  <c:v>12.260208580034918</c:v>
                </c:pt>
                <c:pt idx="154">
                  <c:v>12.373616766336236</c:v>
                </c:pt>
                <c:pt idx="155">
                  <c:v>12.486562307396643</c:v>
                </c:pt>
                <c:pt idx="156">
                  <c:v>12.599077911270983</c:v>
                </c:pt>
                <c:pt idx="157">
                  <c:v>12.711194179684252</c:v>
                </c:pt>
                <c:pt idx="158">
                  <c:v>12.822939734076176</c:v>
                </c:pt>
                <c:pt idx="159">
                  <c:v>12.934341333895494</c:v>
                </c:pt>
                <c:pt idx="160">
                  <c:v>13.045423987715917</c:v>
                </c:pt>
                <c:pt idx="161">
                  <c:v>13.156211057698718</c:v>
                </c:pt>
                <c:pt idx="162">
                  <c:v>13.266724357873919</c:v>
                </c:pt>
                <c:pt idx="163">
                  <c:v>13.376984246682181</c:v>
                </c:pt>
                <c:pt idx="164">
                  <c:v>13.487009714175564</c:v>
                </c:pt>
                <c:pt idx="165">
                  <c:v>13.596818464243276</c:v>
                </c:pt>
                <c:pt idx="166">
                  <c:v>13.706426992204968</c:v>
                </c:pt>
                <c:pt idx="167">
                  <c:v>13.815850658075682</c:v>
                </c:pt>
                <c:pt idx="168">
                  <c:v>13.925103755791596</c:v>
                </c:pt>
                <c:pt idx="169">
                  <c:v>14.034199578658818</c:v>
                </c:pt>
                <c:pt idx="170">
                  <c:v>14.143150481262367</c:v>
                </c:pt>
                <c:pt idx="171">
                  <c:v>14.251967938058733</c:v>
                </c:pt>
                <c:pt idx="172">
                  <c:v>14.360662598854999</c:v>
                </c:pt>
                <c:pt idx="173">
                  <c:v>14.469244341358699</c:v>
                </c:pt>
                <c:pt idx="174">
                  <c:v>14.577722320971503</c:v>
                </c:pt>
                <c:pt idx="175">
                  <c:v>14.686105017977138</c:v>
                </c:pt>
                <c:pt idx="176">
                  <c:v>14.794400282270209</c:v>
                </c:pt>
                <c:pt idx="177">
                  <c:v>14.902615375753243</c:v>
                </c:pt>
                <c:pt idx="178">
                  <c:v>15.010757012518305</c:v>
                </c:pt>
                <c:pt idx="179">
                  <c:v>15.118831396924096</c:v>
                </c:pt>
                <c:pt idx="180">
                  <c:v>15.226844259656808</c:v>
                </c:pt>
                <c:pt idx="181">
                  <c:v>15.334800891868221</c:v>
                </c:pt>
                <c:pt idx="182">
                  <c:v>15.442706177468043</c:v>
                </c:pt>
                <c:pt idx="183">
                  <c:v>15.550564623635456</c:v>
                </c:pt>
                <c:pt idx="184">
                  <c:v>15.658380389614983</c:v>
                </c:pt>
                <c:pt idx="185">
                  <c:v>15.766157313852254</c:v>
                </c:pt>
                <c:pt idx="186">
                  <c:v>15.87389893951422</c:v>
                </c:pt>
                <c:pt idx="187">
                  <c:v>15.981608538437509</c:v>
                </c:pt>
                <c:pt idx="188">
                  <c:v>16.089289133542511</c:v>
                </c:pt>
                <c:pt idx="189">
                  <c:v>16.196943519741435</c:v>
                </c:pt>
                <c:pt idx="190">
                  <c:v>16.304574283365497</c:v>
                </c:pt>
                <c:pt idx="191">
                  <c:v>16.412183820139752</c:v>
                </c:pt>
                <c:pt idx="192">
                  <c:v>16.519774351717317</c:v>
                </c:pt>
                <c:pt idx="193">
                  <c:v>16.627347940800114</c:v>
                </c:pt>
                <c:pt idx="194">
                  <c:v>16.734906505047427</c:v>
                </c:pt>
                <c:pt idx="195">
                  <c:v>16.842451835802763</c:v>
                </c:pt>
                <c:pt idx="196">
                  <c:v>16.949985774463425</c:v>
                </c:pt>
                <c:pt idx="197">
                  <c:v>17.057516143640033</c:v>
                </c:pt>
                <c:pt idx="198">
                  <c:v>17.165368285129091</c:v>
                </c:pt>
                <c:pt idx="199">
                  <c:v>17.306421363849154</c:v>
                </c:pt>
                <c:pt idx="200">
                  <c:v>50</c:v>
                </c:pt>
              </c:numCache>
            </c:numRef>
          </c:xVal>
          <c:yVal>
            <c:numRef>
              <c:f>Sheet1!$T$20:$T$220</c:f>
              <c:numCache>
                <c:formatCode>General</c:formatCode>
                <c:ptCount val="201"/>
                <c:pt idx="0">
                  <c:v>9.9023866495918152E-4</c:v>
                </c:pt>
                <c:pt idx="1">
                  <c:v>8.9778281498968548E-2</c:v>
                </c:pt>
                <c:pt idx="2">
                  <c:v>0.1371180990893813</c:v>
                </c:pt>
                <c:pt idx="3">
                  <c:v>0.13663079630168831</c:v>
                </c:pt>
                <c:pt idx="4">
                  <c:v>0.13814118050536295</c:v>
                </c:pt>
                <c:pt idx="5">
                  <c:v>0.13971612462719804</c:v>
                </c:pt>
                <c:pt idx="6">
                  <c:v>0.14132894565144996</c:v>
                </c:pt>
                <c:pt idx="7">
                  <c:v>0.14297963515510384</c:v>
                </c:pt>
                <c:pt idx="8">
                  <c:v>0.14466880671078494</c:v>
                </c:pt>
                <c:pt idx="9">
                  <c:v>0.14639709543235915</c:v>
                </c:pt>
                <c:pt idx="10">
                  <c:v>0.14816513926979569</c:v>
                </c:pt>
                <c:pt idx="11">
                  <c:v>0.1499735783291723</c:v>
                </c:pt>
                <c:pt idx="12">
                  <c:v>0.15182305498303222</c:v>
                </c:pt>
                <c:pt idx="13">
                  <c:v>0.15371421412352865</c:v>
                </c:pt>
                <c:pt idx="14">
                  <c:v>0.15564770352582533</c:v>
                </c:pt>
                <c:pt idx="15">
                  <c:v>0.15762417432542769</c:v>
                </c:pt>
                <c:pt idx="16">
                  <c:v>0.15964428161585625</c:v>
                </c:pt>
                <c:pt idx="17">
                  <c:v>0.16170868517327958</c:v>
                </c:pt>
                <c:pt idx="18">
                  <c:v>0.16381805031513383</c:v>
                </c:pt>
                <c:pt idx="19">
                  <c:v>0.16597304890006787</c:v>
                </c:pt>
                <c:pt idx="20">
                  <c:v>0.16817436047678674</c:v>
                </c:pt>
                <c:pt idx="21">
                  <c:v>0.17042267358967256</c:v>
                </c:pt>
                <c:pt idx="22">
                  <c:v>0.1727186872495069</c:v>
                </c:pt>
                <c:pt idx="23">
                  <c:v>0.17506311257792292</c:v>
                </c:pt>
                <c:pt idx="24">
                  <c:v>0.17745667463458858</c:v>
                </c:pt>
                <c:pt idx="25">
                  <c:v>0.17990011443675355</c:v>
                </c:pt>
                <c:pt idx="26">
                  <c:v>0.18239419118124589</c:v>
                </c:pt>
                <c:pt idx="27">
                  <c:v>0.1849396846794624</c:v>
                </c:pt>
                <c:pt idx="28">
                  <c:v>0.18753739801686165</c:v>
                </c:pt>
                <c:pt idx="29">
                  <c:v>0.19018816044899112</c:v>
                </c:pt>
                <c:pt idx="30">
                  <c:v>0.19289283054704912</c:v>
                </c:pt>
                <c:pt idx="31">
                  <c:v>0.19565229960697184</c:v>
                </c:pt>
                <c:pt idx="32">
                  <c:v>0.19846749533697219</c:v>
                </c:pt>
                <c:pt idx="33">
                  <c:v>0.20133938583986699</c:v>
                </c:pt>
                <c:pt idx="34">
                  <c:v>0.2042689839077097</c:v>
                </c:pt>
                <c:pt idx="35">
                  <c:v>0.20725735164778517</c:v>
                </c:pt>
                <c:pt idx="36">
                  <c:v>0.21030560546063687</c:v>
                </c:pt>
                <c:pt idx="37">
                  <c:v>0.21341492139247092</c:v>
                </c:pt>
                <c:pt idx="38">
                  <c:v>0.21658654088633836</c:v>
                </c:pt>
                <c:pt idx="39">
                  <c:v>0.2198217769585277</c:v>
                </c:pt>
                <c:pt idx="40">
                  <c:v>0.22312202082864155</c:v>
                </c:pt>
                <c:pt idx="41">
                  <c:v>0.22648874903455268</c:v>
                </c:pt>
                <c:pt idx="42">
                  <c:v>0.22992353106567753</c:v>
                </c:pt>
                <c:pt idx="43">
                  <c:v>0.23342803755087285</c:v>
                </c:pt>
                <c:pt idx="44">
                  <c:v>0.23700404904024103</c:v>
                </c:pt>
                <c:pt idx="45">
                  <c:v>0.240653465422976</c:v>
                </c:pt>
                <c:pt idx="46">
                  <c:v>0.24437831602705087</c:v>
                </c:pt>
                <c:pt idx="47">
                  <c:v>0.24818077044983713</c:v>
                </c:pt>
                <c:pt idx="48">
                  <c:v>0.25206315017280045</c:v>
                </c:pt>
                <c:pt idx="49">
                  <c:v>0.25602794101765003</c:v>
                </c:pt>
                <c:pt idx="50">
                  <c:v>0.26007780650607476</c:v>
                </c:pt>
                <c:pt idx="51">
                  <c:v>0.26421560219064194</c:v>
                </c:pt>
                <c:pt idx="52">
                  <c:v>0.26844439103044243</c:v>
                </c:pt>
                <c:pt idx="53">
                  <c:v>0.27276745989247841</c:v>
                </c:pt>
                <c:pt idx="54">
                  <c:v>0.27718833726818282</c:v>
                </c:pt>
                <c:pt idx="55">
                  <c:v>0.28171081230467482</c:v>
                </c:pt>
                <c:pt idx="56">
                  <c:v>0.28633895526279129</c:v>
                </c:pt>
                <c:pt idx="57">
                  <c:v>0.29107713952904163</c:v>
                </c:pt>
                <c:pt idx="58">
                  <c:v>0.29593006532715976</c:v>
                </c:pt>
                <c:pt idx="59">
                  <c:v>0.30090278529772291</c:v>
                </c:pt>
                <c:pt idx="60">
                  <c:v>0.30600073214218299</c:v>
                </c:pt>
                <c:pt idx="61">
                  <c:v>0.31122974856197849</c:v>
                </c:pt>
                <c:pt idx="62">
                  <c:v>0.31659611976469149</c:v>
                </c:pt>
                <c:pt idx="63">
                  <c:v>0.32210660885936016</c:v>
                </c:pt>
                <c:pt idx="64">
                  <c:v>0.32776849552246817</c:v>
                </c:pt>
                <c:pt idx="65">
                  <c:v>0.3335896183856128</c:v>
                </c:pt>
                <c:pt idx="66">
                  <c:v>0.33957842167601582</c:v>
                </c:pt>
                <c:pt idx="67">
                  <c:v>0.34574400673003564</c:v>
                </c:pt>
                <c:pt idx="68">
                  <c:v>0.35209618909524204</c:v>
                </c:pt>
                <c:pt idx="69">
                  <c:v>0.3586455620329661</c:v>
                </c:pt>
                <c:pt idx="70">
                  <c:v>0.36540356731986068</c:v>
                </c:pt>
                <c:pt idx="71">
                  <c:v>0.37238257430732924</c:v>
                </c:pt>
                <c:pt idx="72">
                  <c:v>0.37959596820521863</c:v>
                </c:pt>
                <c:pt idx="73">
                  <c:v>0.38705824846896697</c:v>
                </c:pt>
                <c:pt idx="74">
                  <c:v>0.39478513792519759</c:v>
                </c:pt>
                <c:pt idx="75">
                  <c:v>0.40279370277426846</c:v>
                </c:pt>
                <c:pt idx="76">
                  <c:v>0.41110248271746835</c:v>
                </c:pt>
                <c:pt idx="77">
                  <c:v>0.41973162895904143</c:v>
                </c:pt>
                <c:pt idx="78">
                  <c:v>0.42870304540833082</c:v>
                </c:pt>
                <c:pt idx="79">
                  <c:v>0.43804052456639936</c:v>
                </c:pt>
                <c:pt idx="80">
                  <c:v>0.44776986356961601</c:v>
                </c:pt>
                <c:pt idx="81">
                  <c:v>0.4579189364859772</c:v>
                </c:pt>
                <c:pt idx="82">
                  <c:v>0.46851768427839657</c:v>
                </c:pt>
                <c:pt idx="83">
                  <c:v>0.47959796061114957</c:v>
                </c:pt>
                <c:pt idx="84">
                  <c:v>0.49119313422138861</c:v>
                </c:pt>
                <c:pt idx="85">
                  <c:v>0.50333728667707645</c:v>
                </c:pt>
                <c:pt idx="86">
                  <c:v>0.51606373875731948</c:v>
                </c:pt>
                <c:pt idx="87">
                  <c:v>0.52940245190346491</c:v>
                </c:pt>
                <c:pt idx="88">
                  <c:v>0.54337550766491549</c:v>
                </c:pt>
                <c:pt idx="89">
                  <c:v>0.55798921174828553</c:v>
                </c:pt>
                <c:pt idx="90">
                  <c:v>0.57322007153329402</c:v>
                </c:pt>
                <c:pt idx="91">
                  <c:v>0.5889892558790627</c:v>
                </c:pt>
                <c:pt idx="92">
                  <c:v>0.60511465997232405</c:v>
                </c:pt>
                <c:pt idx="93">
                  <c:v>0.62121814338830228</c:v>
                </c:pt>
                <c:pt idx="94">
                  <c:v>0.63654105435435304</c:v>
                </c:pt>
                <c:pt idx="95">
                  <c:v>0.64956966182444087</c:v>
                </c:pt>
                <c:pt idx="96">
                  <c:v>0.6572654966994439</c:v>
                </c:pt>
                <c:pt idx="97">
                  <c:v>0.65347810918094307</c:v>
                </c:pt>
                <c:pt idx="98">
                  <c:v>0.6255945323453479</c:v>
                </c:pt>
                <c:pt idx="99">
                  <c:v>0.54517540590984659</c:v>
                </c:pt>
                <c:pt idx="100">
                  <c:v>0.32379530629748055</c:v>
                </c:pt>
                <c:pt idx="101">
                  <c:v>0.15154324977360212</c:v>
                </c:pt>
                <c:pt idx="102">
                  <c:v>8.6385196912973528E-2</c:v>
                </c:pt>
                <c:pt idx="103">
                  <c:v>5.9047857349415173E-2</c:v>
                </c:pt>
                <c:pt idx="104">
                  <c:v>4.4112807278441905E-2</c:v>
                </c:pt>
                <c:pt idx="105">
                  <c:v>3.4742850629197249E-2</c:v>
                </c:pt>
                <c:pt idx="106">
                  <c:v>2.8344716264622646E-2</c:v>
                </c:pt>
                <c:pt idx="107">
                  <c:v>2.3719838109680032E-2</c:v>
                </c:pt>
                <c:pt idx="108">
                  <c:v>2.0237077128830945E-2</c:v>
                </c:pt>
                <c:pt idx="109">
                  <c:v>1.7531943951280719E-2</c:v>
                </c:pt>
                <c:pt idx="110">
                  <c:v>1.537904380070225E-2</c:v>
                </c:pt>
                <c:pt idx="111">
                  <c:v>1.3631492544017266E-2</c:v>
                </c:pt>
                <c:pt idx="112">
                  <c:v>1.218952496573856E-2</c:v>
                </c:pt>
                <c:pt idx="113">
                  <c:v>1.0983071781507637E-2</c:v>
                </c:pt>
                <c:pt idx="114">
                  <c:v>9.9615386893530042E-3</c:v>
                </c:pt>
                <c:pt idx="115">
                  <c:v>9.0875316723371836E-3</c:v>
                </c:pt>
                <c:pt idx="116">
                  <c:v>8.3328563148170939E-3</c:v>
                </c:pt>
                <c:pt idx="117">
                  <c:v>7.6758840565194376E-3</c:v>
                </c:pt>
                <c:pt idx="118">
                  <c:v>7.0997701321886793E-3</c:v>
                </c:pt>
                <c:pt idx="119">
                  <c:v>6.5912187620517102E-3</c:v>
                </c:pt>
                <c:pt idx="120">
                  <c:v>6.139609510577286E-3</c:v>
                </c:pt>
                <c:pt idx="121">
                  <c:v>5.7363676639796283E-3</c:v>
                </c:pt>
                <c:pt idx="122">
                  <c:v>5.3745029366716168E-3</c:v>
                </c:pt>
                <c:pt idx="123">
                  <c:v>5.0482664674939108E-3</c:v>
                </c:pt>
                <c:pt idx="124">
                  <c:v>4.7528923388837543E-3</c:v>
                </c:pt>
                <c:pt idx="125">
                  <c:v>4.4844004086968016E-3</c:v>
                </c:pt>
                <c:pt idx="126">
                  <c:v>4.2394442321072329E-3</c:v>
                </c:pt>
                <c:pt idx="127">
                  <c:v>4.0151925614869723E-3</c:v>
                </c:pt>
                <c:pt idx="128">
                  <c:v>3.8092361406302211E-3</c:v>
                </c:pt>
                <c:pt idx="129">
                  <c:v>3.6195137562632282E-3</c:v>
                </c:pt>
                <c:pt idx="130">
                  <c:v>3.4442530950384333E-3</c:v>
                </c:pt>
                <c:pt idx="131">
                  <c:v>3.2819230873003774E-3</c:v>
                </c:pt>
                <c:pt idx="132">
                  <c:v>3.1311952385078118E-3</c:v>
                </c:pt>
                <c:pt idx="133">
                  <c:v>2.9909120486257181E-3</c:v>
                </c:pt>
                <c:pt idx="134">
                  <c:v>2.8600610627360422E-3</c:v>
                </c:pt>
                <c:pt idx="135">
                  <c:v>2.7377534265719187E-3</c:v>
                </c:pt>
                <c:pt idx="136">
                  <c:v>2.6232060694532768E-3</c:v>
                </c:pt>
                <c:pt idx="137">
                  <c:v>2.515726825959574E-3</c:v>
                </c:pt>
                <c:pt idx="138">
                  <c:v>2.4147019521964966E-3</c:v>
                </c:pt>
                <c:pt idx="139">
                  <c:v>2.3195856039322357E-3</c:v>
                </c:pt>
                <c:pt idx="140">
                  <c:v>2.2298909303832743E-3</c:v>
                </c:pt>
                <c:pt idx="141">
                  <c:v>2.1451825050444006E-3</c:v>
                </c:pt>
                <c:pt idx="142">
                  <c:v>2.0650698681408076E-3</c:v>
                </c:pt>
                <c:pt idx="143">
                  <c:v>1.9892019973594428E-3</c:v>
                </c:pt>
                <c:pt idx="144">
                  <c:v>1.9172625570072642E-3</c:v>
                </c:pt>
                <c:pt idx="145">
                  <c:v>1.8489658025397874E-3</c:v>
                </c:pt>
                <c:pt idx="146">
                  <c:v>1.7840530389526652E-3</c:v>
                </c:pt>
                <c:pt idx="147">
                  <c:v>1.7222895489490062E-3</c:v>
                </c:pt>
                <c:pt idx="148">
                  <c:v>1.6634619209385348E-3</c:v>
                </c:pt>
                <c:pt idx="149">
                  <c:v>1.6073757184633028E-3</c:v>
                </c:pt>
                <c:pt idx="150">
                  <c:v>1.5538534420969741E-3</c:v>
                </c:pt>
                <c:pt idx="151">
                  <c:v>1.5027327426406594E-3</c:v>
                </c:pt>
                <c:pt idx="152">
                  <c:v>1.4538648508603297E-3</c:v>
                </c:pt>
                <c:pt idx="153">
                  <c:v>1.4071131943344762E-3</c:v>
                </c:pt>
                <c:pt idx="154">
                  <c:v>1.3623521764106672E-3</c:v>
                </c:pt>
                <c:pt idx="155">
                  <c:v>1.3194660959691617E-3</c:v>
                </c:pt>
                <c:pt idx="156">
                  <c:v>1.278348189789323E-3</c:v>
                </c:pt>
                <c:pt idx="157">
                  <c:v>1.2388997819203461E-3</c:v>
                </c:pt>
                <c:pt idx="158">
                  <c:v>1.2010295266528348E-3</c:v>
                </c:pt>
                <c:pt idx="159">
                  <c:v>1.1646527335459026E-3</c:v>
                </c:pt>
                <c:pt idx="160">
                  <c:v>1.1296907645388808E-3</c:v>
                </c:pt>
                <c:pt idx="161">
                  <c:v>1.0960704945154533E-3</c:v>
                </c:pt>
                <c:pt idx="162">
                  <c:v>1.0637238278329529E-3</c:v>
                </c:pt>
                <c:pt idx="163">
                  <c:v>1.0325872643029304E-3</c:v>
                </c:pt>
                <c:pt idx="164">
                  <c:v>1.0026015089487563E-3</c:v>
                </c:pt>
                <c:pt idx="165">
                  <c:v>9.737111205848167E-4</c:v>
                </c:pt>
                <c:pt idx="166">
                  <c:v>9.4586419487968003E-4</c:v>
                </c:pt>
                <c:pt idx="167">
                  <c:v>9.1901207810328727E-4</c:v>
                </c:pt>
                <c:pt idx="168">
                  <c:v>8.9310910821801225E-4</c:v>
                </c:pt>
                <c:pt idx="169">
                  <c:v>8.6811238037552794E-4</c:v>
                </c:pt>
                <c:pt idx="170">
                  <c:v>8.4398153423057617E-4</c:v>
                </c:pt>
                <c:pt idx="171">
                  <c:v>8.2067856078442522E-4</c:v>
                </c:pt>
                <c:pt idx="172">
                  <c:v>7.9816762673577397E-4</c:v>
                </c:pt>
                <c:pt idx="173">
                  <c:v>7.7641491454818069E-4</c:v>
                </c:pt>
                <c:pt idx="174">
                  <c:v>7.5538847664430753E-4</c:v>
                </c:pt>
                <c:pt idx="175">
                  <c:v>7.3505810231608109E-4</c:v>
                </c:pt>
                <c:pt idx="176">
                  <c:v>7.1539519609355509E-4</c:v>
                </c:pt>
                <c:pt idx="177">
                  <c:v>6.9637266645350968E-4</c:v>
                </c:pt>
                <c:pt idx="178">
                  <c:v>6.7796482386923518E-4</c:v>
                </c:pt>
                <c:pt idx="179">
                  <c:v>6.601472873084222E-4</c:v>
                </c:pt>
                <c:pt idx="180">
                  <c:v>6.4289689838228079E-4</c:v>
                </c:pt>
                <c:pt idx="181">
                  <c:v>6.2619164242966611E-4</c:v>
                </c:pt>
                <c:pt idx="182">
                  <c:v>6.1001057589516892E-4</c:v>
                </c:pt>
                <c:pt idx="183">
                  <c:v>5.9433375942608978E-4</c:v>
                </c:pt>
                <c:pt idx="184">
                  <c:v>5.7914219617014918E-4</c:v>
                </c:pt>
                <c:pt idx="185">
                  <c:v>5.644177748079963E-4</c:v>
                </c:pt>
                <c:pt idx="186">
                  <c:v>5.5014321690130367E-4</c:v>
                </c:pt>
                <c:pt idx="187">
                  <c:v>5.3630202817759242E-4</c:v>
                </c:pt>
                <c:pt idx="188">
                  <c:v>5.2287845340981377E-4</c:v>
                </c:pt>
                <c:pt idx="189">
                  <c:v>5.0985743458206332E-4</c:v>
                </c:pt>
                <c:pt idx="190">
                  <c:v>4.9722457206197569E-4</c:v>
                </c:pt>
                <c:pt idx="191">
                  <c:v>4.8496608852579084E-4</c:v>
                </c:pt>
                <c:pt idx="192">
                  <c:v>4.730687954073056E-4</c:v>
                </c:pt>
                <c:pt idx="193">
                  <c:v>4.6152006166100523E-4</c:v>
                </c:pt>
                <c:pt idx="194">
                  <c:v>4.503077846308258E-4</c:v>
                </c:pt>
                <c:pt idx="195">
                  <c:v>4.3942036225584798E-4</c:v>
                </c:pt>
                <c:pt idx="196">
                  <c:v>4.288466517709472E-4</c:v>
                </c:pt>
                <c:pt idx="197">
                  <c:v>4.1857539087091758E-4</c:v>
                </c:pt>
                <c:pt idx="198">
                  <c:v>4.0856676059814227E-4</c:v>
                </c:pt>
                <c:pt idx="199">
                  <c:v>3.9590435197202903E-4</c:v>
                </c:pt>
                <c:pt idx="200">
                  <c:v>3.7908376929382674E-6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2C-4691-B286-6632FE683E36}"/>
            </c:ext>
          </c:extLst>
        </c:ser>
        <c:ser>
          <c:idx val="0"/>
          <c:order val="1"/>
          <c:tx>
            <c:v>Estimate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Sheet1!$Q$21:$Q$219</c:f>
              <c:numCache>
                <c:formatCode>General</c:formatCode>
                <c:ptCount val="199"/>
                <c:pt idx="0">
                  <c:v>0.05</c:v>
                </c:pt>
                <c:pt idx="1">
                  <c:v>6.2608082570050655E-2</c:v>
                </c:pt>
                <c:pt idx="2">
                  <c:v>6.248241003607969E-2</c:v>
                </c:pt>
                <c:pt idx="3">
                  <c:v>6.2871761096942397E-2</c:v>
                </c:pt>
                <c:pt idx="4">
                  <c:v>6.327724037404113E-2</c:v>
                </c:pt>
                <c:pt idx="5">
                  <c:v>6.3691954764310443E-2</c:v>
                </c:pt>
                <c:pt idx="6">
                  <c:v>6.4115894272747526E-2</c:v>
                </c:pt>
                <c:pt idx="7">
                  <c:v>6.4549210840564863E-2</c:v>
                </c:pt>
                <c:pt idx="8">
                  <c:v>6.499206378806012E-2</c:v>
                </c:pt>
                <c:pt idx="9">
                  <c:v>6.5444615171762949E-2</c:v>
                </c:pt>
                <c:pt idx="10">
                  <c:v>6.5907029788187993E-2</c:v>
                </c:pt>
                <c:pt idx="11">
                  <c:v>6.6379475388322895E-2</c:v>
                </c:pt>
                <c:pt idx="12">
                  <c:v>6.6862122936505536E-2</c:v>
                </c:pt>
                <c:pt idx="13">
                  <c:v>6.735514690554803E-2</c:v>
                </c:pt>
                <c:pt idx="14">
                  <c:v>6.7858725609337547E-2</c:v>
                </c:pt>
                <c:pt idx="15">
                  <c:v>6.8373041574930085E-2</c:v>
                </c:pt>
                <c:pt idx="16">
                  <c:v>6.8898281956305429E-2</c:v>
                </c:pt>
                <c:pt idx="17">
                  <c:v>6.9434638992170478E-2</c:v>
                </c:pt>
                <c:pt idx="18">
                  <c:v>6.9982310510410414E-2</c:v>
                </c:pt>
                <c:pt idx="19">
                  <c:v>7.0541500481997754E-2</c:v>
                </c:pt>
                <c:pt idx="20">
                  <c:v>7.1112419627419071E-2</c:v>
                </c:pt>
                <c:pt idx="21">
                  <c:v>7.1695286078989076E-2</c:v>
                </c:pt>
                <c:pt idx="22">
                  <c:v>7.2290326102717989E-2</c:v>
                </c:pt>
                <c:pt idx="23">
                  <c:v>7.2897774883745298E-2</c:v>
                </c:pt>
                <c:pt idx="24">
                  <c:v>7.3517877379791485E-2</c:v>
                </c:pt>
                <c:pt idx="25">
                  <c:v>7.4150889247514062E-2</c:v>
                </c:pt>
                <c:pt idx="26">
                  <c:v>7.4797077847124915E-2</c:v>
                </c:pt>
                <c:pt idx="27">
                  <c:v>7.545672333127329E-2</c:v>
                </c:pt>
                <c:pt idx="28">
                  <c:v>7.6130119824783127E-2</c:v>
                </c:pt>
                <c:pt idx="29">
                  <c:v>7.6817576702588347E-2</c:v>
                </c:pt>
                <c:pt idx="30">
                  <c:v>7.7519419974036677E-2</c:v>
                </c:pt>
                <c:pt idx="31">
                  <c:v>7.8235993782620167E-2</c:v>
                </c:pt>
                <c:pt idx="32">
                  <c:v>7.896766203128229E-2</c:v>
                </c:pt>
                <c:pt idx="33">
                  <c:v>7.9714810144589809E-2</c:v>
                </c:pt>
                <c:pt idx="34">
                  <c:v>8.0477846980392592E-2</c:v>
                </c:pt>
                <c:pt idx="35">
                  <c:v>8.125720690508971E-2</c:v>
                </c:pt>
                <c:pt idx="36">
                  <c:v>8.2053352048275435E-2</c:v>
                </c:pt>
                <c:pt idx="37">
                  <c:v>8.2866774754475819E-2</c:v>
                </c:pt>
                <c:pt idx="38">
                  <c:v>8.3698000251820587E-2</c:v>
                </c:pt>
                <c:pt idx="39">
                  <c:v>8.4547589559874736E-2</c:v>
                </c:pt>
                <c:pt idx="40">
                  <c:v>8.54161426616903E-2</c:v>
                </c:pt>
                <c:pt idx="41">
                  <c:v>8.630430196818456E-2</c:v>
                </c:pt>
                <c:pt idx="42">
                  <c:v>8.7212756106543929E-2</c:v>
                </c:pt>
                <c:pt idx="43">
                  <c:v>8.8142244068434711E-2</c:v>
                </c:pt>
                <c:pt idx="44">
                  <c:v>8.9093559758388924E-2</c:v>
                </c:pt>
                <c:pt idx="45">
                  <c:v>9.0067556988170594E-2</c:v>
                </c:pt>
                <c:pt idx="46">
                  <c:v>9.1065154969025064E-2</c:v>
                </c:pt>
                <c:pt idx="47">
                  <c:v>9.208734436091362E-2</c:v>
                </c:pt>
                <c:pt idx="48">
                  <c:v>9.313519394615162E-2</c:v>
                </c:pt>
                <c:pt idx="49">
                  <c:v>9.4209858004613858E-2</c:v>
                </c:pt>
                <c:pt idx="50">
                  <c:v>9.5312584479143661E-2</c:v>
                </c:pt>
                <c:pt idx="51">
                  <c:v>9.6444724033290921E-2</c:v>
                </c:pt>
                <c:pt idx="52">
                  <c:v>9.7607740119627834E-2</c:v>
                </c:pt>
                <c:pt idx="53">
                  <c:v>9.8803220196035879E-2</c:v>
                </c:pt>
                <c:pt idx="54">
                  <c:v>0.10003288825035618</c:v>
                </c:pt>
                <c:pt idx="55">
                  <c:v>0.10129861882153778</c:v>
                </c:pt>
                <c:pt idx="56">
                  <c:v>0.10260245273900323</c:v>
                </c:pt>
                <c:pt idx="57">
                  <c:v>0.10394661484282991</c:v>
                </c:pt>
                <c:pt idx="58">
                  <c:v>0.10533353399734015</c:v>
                </c:pt>
                <c:pt idx="59">
                  <c:v>0.10676586577207722</c:v>
                </c:pt>
                <c:pt idx="60">
                  <c:v>0.10824651823994325</c:v>
                </c:pt>
                <c:pt idx="61">
                  <c:v>0.10977868143607789</c:v>
                </c:pt>
                <c:pt idx="62">
                  <c:v>0.11136586113789129</c:v>
                </c:pt>
                <c:pt idx="63">
                  <c:v>0.11301191777258164</c:v>
                </c:pt>
                <c:pt idx="64">
                  <c:v>0.11472111144152813</c:v>
                </c:pt>
                <c:pt idx="65">
                  <c:v>0.11649815428179031</c:v>
                </c:pt>
                <c:pt idx="66">
                  <c:v>0.11834827167702106</c:v>
                </c:pt>
                <c:pt idx="67">
                  <c:v>0.12027727420160435</c:v>
                </c:pt>
                <c:pt idx="68">
                  <c:v>0.12229164265681436</c:v>
                </c:pt>
                <c:pt idx="69">
                  <c:v>0.12439862916822106</c:v>
                </c:pt>
                <c:pt idx="70">
                  <c:v>0.12660637810290482</c:v>
                </c:pt>
                <c:pt idx="71">
                  <c:v>0.12892407159269242</c:v>
                </c:pt>
                <c:pt idx="72">
                  <c:v>0.13136210579736218</c:v>
                </c:pt>
                <c:pt idx="73">
                  <c:v>0.13393230582459925</c:v>
                </c:pt>
                <c:pt idx="74">
                  <c:v>0.13664818960414896</c:v>
                </c:pt>
                <c:pt idx="75">
                  <c:v>0.13952529422680687</c:v>
                </c:pt>
                <c:pt idx="76">
                  <c:v>0.14258158264823845</c:v>
                </c:pt>
                <c:pt idx="77">
                  <c:v>0.14583795473431058</c:v>
                </c:pt>
                <c:pt idx="78">
                  <c:v>0.14931889516269825</c:v>
                </c:pt>
                <c:pt idx="79">
                  <c:v>0.15305330288938232</c:v>
                </c:pt>
                <c:pt idx="80">
                  <c:v>0.15707556461626354</c:v>
                </c:pt>
                <c:pt idx="81">
                  <c:v>0.16142696096969955</c:v>
                </c:pt>
                <c:pt idx="82">
                  <c:v>0.16615753385318088</c:v>
                </c:pt>
                <c:pt idx="83">
                  <c:v>0.17132860492316382</c:v>
                </c:pt>
                <c:pt idx="84">
                  <c:v>0.17701623246730297</c:v>
                </c:pt>
                <c:pt idx="85">
                  <c:v>0.1833160518110562</c:v>
                </c:pt>
                <c:pt idx="86">
                  <c:v>0.19035020688029267</c:v>
                </c:pt>
                <c:pt idx="87">
                  <c:v>0.19827752858965819</c:v>
                </c:pt>
                <c:pt idx="88">
                  <c:v>0.20730890144198005</c:v>
                </c:pt>
                <c:pt idx="89">
                  <c:v>0.21773117782555607</c:v>
                </c:pt>
                <c:pt idx="90">
                  <c:v>0.22994564136655421</c:v>
                </c:pt>
                <c:pt idx="91">
                  <c:v>0.24453212639570016</c:v>
                </c:pt>
                <c:pt idx="92">
                  <c:v>0.26236022205337778</c:v>
                </c:pt>
                <c:pt idx="93">
                  <c:v>0.28479110432400512</c:v>
                </c:pt>
                <c:pt idx="94">
                  <c:v>0.31406478129901122</c:v>
                </c:pt>
                <c:pt idx="95">
                  <c:v>0.35409996357516454</c:v>
                </c:pt>
                <c:pt idx="96">
                  <c:v>0.41233677567436472</c:v>
                </c:pt>
                <c:pt idx="97">
                  <c:v>0.50489186405612319</c:v>
                </c:pt>
                <c:pt idx="98">
                  <c:v>0.6788968298380148</c:v>
                </c:pt>
                <c:pt idx="99">
                  <c:v>1.2099154258725768</c:v>
                </c:pt>
                <c:pt idx="100">
                  <c:v>2.0410090133252727</c:v>
                </c:pt>
                <c:pt idx="101">
                  <c:v>2.7592099113716877</c:v>
                </c:pt>
                <c:pt idx="102">
                  <c:v>3.3057494847919964</c:v>
                </c:pt>
                <c:pt idx="103">
                  <c:v>3.7609784769980448</c:v>
                </c:pt>
                <c:pt idx="104">
                  <c:v>4.1587673699814802</c:v>
                </c:pt>
                <c:pt idx="105">
                  <c:v>4.516505008201845</c:v>
                </c:pt>
                <c:pt idx="106">
                  <c:v>4.844246389616643</c:v>
                </c:pt>
                <c:pt idx="107">
                  <c:v>5.1483384500512681</c:v>
                </c:pt>
                <c:pt idx="108">
                  <c:v>5.4330746777186736</c:v>
                </c:pt>
                <c:pt idx="109">
                  <c:v>5.7015258215103337</c:v>
                </c:pt>
                <c:pt idx="110">
                  <c:v>5.9559888478490297</c:v>
                </c:pt>
                <c:pt idx="111">
                  <c:v>6.1982450513374268</c:v>
                </c:pt>
                <c:pt idx="112">
                  <c:v>6.4297166703523363</c:v>
                </c:pt>
                <c:pt idx="113">
                  <c:v>6.65156653874757</c:v>
                </c:pt>
                <c:pt idx="114">
                  <c:v>6.8647641779880537</c:v>
                </c:pt>
                <c:pt idx="115">
                  <c:v>7.0701312303502224</c:v>
                </c:pt>
                <c:pt idx="116">
                  <c:v>7.268373663666333</c:v>
                </c:pt>
                <c:pt idx="117">
                  <c:v>7.4601052054668848</c:v>
                </c:pt>
                <c:pt idx="118">
                  <c:v>7.6458647829343125</c:v>
                </c:pt>
                <c:pt idx="119">
                  <c:v>7.8261297572448401</c:v>
                </c:pt>
                <c:pt idx="120">
                  <c:v>8.0013261395824671</c:v>
                </c:pt>
                <c:pt idx="121">
                  <c:v>8.1718365979586931</c:v>
                </c:pt>
                <c:pt idx="122">
                  <c:v>8.3380068190550869</c:v>
                </c:pt>
                <c:pt idx="123">
                  <c:v>8.500150626471715</c:v>
                </c:pt>
                <c:pt idx="124">
                  <c:v>8.6585541459707223</c:v>
                </c:pt>
                <c:pt idx="125">
                  <c:v>8.8134792313917494</c:v>
                </c:pt>
                <c:pt idx="126">
                  <c:v>8.965166310546774</c:v>
                </c:pt>
                <c:pt idx="127">
                  <c:v>9.1138367713635891</c:v>
                </c:pt>
                <c:pt idx="128">
                  <c:v>9.2596949801076107</c:v>
                </c:pt>
                <c:pt idx="129">
                  <c:v>9.4029300025249931</c:v>
                </c:pt>
                <c:pt idx="130">
                  <c:v>9.5437170830834042</c:v>
                </c:pt>
                <c:pt idx="131">
                  <c:v>9.6822189256613704</c:v>
                </c:pt>
                <c:pt idx="132">
                  <c:v>9.8185868100193829</c:v>
                </c:pt>
                <c:pt idx="133">
                  <c:v>9.9529615714505546</c:v>
                </c:pt>
                <c:pt idx="134">
                  <c:v>10.085474465630798</c:v>
                </c:pt>
                <c:pt idx="135">
                  <c:v>10.216247936479775</c:v>
                </c:pt>
                <c:pt idx="136">
                  <c:v>10.345396301535274</c:v>
                </c:pt>
                <c:pt idx="137">
                  <c:v>10.473026366718972</c:v>
                </c:pt>
                <c:pt idx="138">
                  <c:v>10.599237980279648</c:v>
                </c:pt>
                <c:pt idx="139">
                  <c:v>10.724124534026316</c:v>
                </c:pt>
                <c:pt idx="140">
                  <c:v>10.847773418612228</c:v>
                </c:pt>
                <c:pt idx="141">
                  <c:v>10.970266438535379</c:v>
                </c:pt>
                <c:pt idx="142">
                  <c:v>11.091680191635326</c:v>
                </c:pt>
                <c:pt idx="143">
                  <c:v>11.212086417137161</c:v>
                </c:pt>
                <c:pt idx="144">
                  <c:v>11.331552315696026</c:v>
                </c:pt>
                <c:pt idx="145">
                  <c:v>11.450140844405571</c:v>
                </c:pt>
                <c:pt idx="146">
                  <c:v>11.567910989323174</c:v>
                </c:pt>
                <c:pt idx="147">
                  <c:v>11.684918017727213</c:v>
                </c:pt>
                <c:pt idx="148">
                  <c:v>11.801213712036791</c:v>
                </c:pt>
                <c:pt idx="149">
                  <c:v>11.916846587085837</c:v>
                </c:pt>
                <c:pt idx="150">
                  <c:v>12.03186209224164</c:v>
                </c:pt>
                <c:pt idx="151">
                  <c:v>12.146302799686396</c:v>
                </c:pt>
                <c:pt idx="152">
                  <c:v>12.260208580034918</c:v>
                </c:pt>
                <c:pt idx="153">
                  <c:v>12.373616766336236</c:v>
                </c:pt>
                <c:pt idx="154">
                  <c:v>12.486562307396643</c:v>
                </c:pt>
                <c:pt idx="155">
                  <c:v>12.599077911270983</c:v>
                </c:pt>
                <c:pt idx="156">
                  <c:v>12.711194179684252</c:v>
                </c:pt>
                <c:pt idx="157">
                  <c:v>12.822939734076176</c:v>
                </c:pt>
                <c:pt idx="158">
                  <c:v>12.934341333895494</c:v>
                </c:pt>
                <c:pt idx="159">
                  <c:v>13.045423987715917</c:v>
                </c:pt>
                <c:pt idx="160">
                  <c:v>13.156211057698718</c:v>
                </c:pt>
                <c:pt idx="161">
                  <c:v>13.266724357873919</c:v>
                </c:pt>
                <c:pt idx="162">
                  <c:v>13.376984246682181</c:v>
                </c:pt>
                <c:pt idx="163">
                  <c:v>13.487009714175564</c:v>
                </c:pt>
                <c:pt idx="164">
                  <c:v>13.596818464243276</c:v>
                </c:pt>
                <c:pt idx="165">
                  <c:v>13.706426992204968</c:v>
                </c:pt>
                <c:pt idx="166">
                  <c:v>13.815850658075682</c:v>
                </c:pt>
                <c:pt idx="167">
                  <c:v>13.925103755791596</c:v>
                </c:pt>
                <c:pt idx="168">
                  <c:v>14.034199578658818</c:v>
                </c:pt>
                <c:pt idx="169">
                  <c:v>14.143150481262367</c:v>
                </c:pt>
                <c:pt idx="170">
                  <c:v>14.251967938058733</c:v>
                </c:pt>
                <c:pt idx="171">
                  <c:v>14.360662598854999</c:v>
                </c:pt>
                <c:pt idx="172">
                  <c:v>14.469244341358699</c:v>
                </c:pt>
                <c:pt idx="173">
                  <c:v>14.577722320971503</c:v>
                </c:pt>
                <c:pt idx="174">
                  <c:v>14.686105017977138</c:v>
                </c:pt>
                <c:pt idx="175">
                  <c:v>14.794400282270209</c:v>
                </c:pt>
                <c:pt idx="176">
                  <c:v>14.902615375753243</c:v>
                </c:pt>
                <c:pt idx="177">
                  <c:v>15.010757012518305</c:v>
                </c:pt>
                <c:pt idx="178">
                  <c:v>15.118831396924096</c:v>
                </c:pt>
                <c:pt idx="179">
                  <c:v>15.226844259656808</c:v>
                </c:pt>
                <c:pt idx="180">
                  <c:v>15.334800891868221</c:v>
                </c:pt>
                <c:pt idx="181">
                  <c:v>15.442706177468043</c:v>
                </c:pt>
                <c:pt idx="182">
                  <c:v>15.550564623635456</c:v>
                </c:pt>
                <c:pt idx="183">
                  <c:v>15.658380389614983</c:v>
                </c:pt>
                <c:pt idx="184">
                  <c:v>15.766157313852254</c:v>
                </c:pt>
                <c:pt idx="185">
                  <c:v>15.87389893951422</c:v>
                </c:pt>
                <c:pt idx="186">
                  <c:v>15.981608538437509</c:v>
                </c:pt>
                <c:pt idx="187">
                  <c:v>16.089289133542511</c:v>
                </c:pt>
                <c:pt idx="188">
                  <c:v>16.196943519741435</c:v>
                </c:pt>
                <c:pt idx="189">
                  <c:v>16.304574283365497</c:v>
                </c:pt>
                <c:pt idx="190">
                  <c:v>16.412183820139752</c:v>
                </c:pt>
                <c:pt idx="191">
                  <c:v>16.519774351717317</c:v>
                </c:pt>
                <c:pt idx="192">
                  <c:v>16.627347940800114</c:v>
                </c:pt>
                <c:pt idx="193">
                  <c:v>16.734906505047427</c:v>
                </c:pt>
                <c:pt idx="194">
                  <c:v>16.842451835802763</c:v>
                </c:pt>
                <c:pt idx="195">
                  <c:v>16.949985774463425</c:v>
                </c:pt>
                <c:pt idx="196">
                  <c:v>17.057516143640033</c:v>
                </c:pt>
                <c:pt idx="197">
                  <c:v>17.165368285129091</c:v>
                </c:pt>
                <c:pt idx="198">
                  <c:v>17.306421363849154</c:v>
                </c:pt>
              </c:numCache>
            </c:numRef>
          </c:xVal>
          <c:yVal>
            <c:numRef>
              <c:f>Sheet1!$S$21:$S$219</c:f>
              <c:numCache>
                <c:formatCode>General</c:formatCode>
                <c:ptCount val="199"/>
                <c:pt idx="1">
                  <c:v>0.27005367140456266</c:v>
                </c:pt>
                <c:pt idx="2">
                  <c:v>0.27005367140456266</c:v>
                </c:pt>
                <c:pt idx="3">
                  <c:v>0.25982184894366656</c:v>
                </c:pt>
                <c:pt idx="4">
                  <c:v>0.2591818268356294</c:v>
                </c:pt>
                <c:pt idx="5">
                  <c:v>0.25883432184556177</c:v>
                </c:pt>
                <c:pt idx="6">
                  <c:v>0.25857854071446729</c:v>
                </c:pt>
                <c:pt idx="7">
                  <c:v>0.25840876318412143</c:v>
                </c:pt>
                <c:pt idx="8">
                  <c:v>0.25832520846915319</c:v>
                </c:pt>
                <c:pt idx="9">
                  <c:v>0.2583283816532721</c:v>
                </c:pt>
                <c:pt idx="10">
                  <c:v>0.258418858328888</c:v>
                </c:pt>
                <c:pt idx="11">
                  <c:v>0.25859726771194702</c:v>
                </c:pt>
                <c:pt idx="12">
                  <c:v>0.25886428770869541</c:v>
                </c:pt>
                <c:pt idx="13">
                  <c:v>0.25922064135134226</c:v>
                </c:pt>
                <c:pt idx="14">
                  <c:v>0.25966709372965507</c:v>
                </c:pt>
                <c:pt idx="15">
                  <c:v>0.26020444935439951</c:v>
                </c:pt>
                <c:pt idx="16">
                  <c:v>0.26083354986184976</c:v>
                </c:pt>
                <c:pt idx="17">
                  <c:v>0.26155527196541356</c:v>
                </c:pt>
                <c:pt idx="18">
                  <c:v>0.2623705256075185</c:v>
                </c:pt>
                <c:pt idx="19">
                  <c:v>0.26328025225818863</c:v>
                </c:pt>
                <c:pt idx="20">
                  <c:v>0.26428542330936466</c:v>
                </c:pt>
                <c:pt idx="21">
                  <c:v>0.2653870384966629</c:v>
                </c:pt>
                <c:pt idx="22">
                  <c:v>0.26658612435023671</c:v>
                </c:pt>
                <c:pt idx="23">
                  <c:v>0.2678837326050364</c:v>
                </c:pt>
                <c:pt idx="24">
                  <c:v>0.26928093853482638</c:v>
                </c:pt>
                <c:pt idx="25">
                  <c:v>0.27077883919929852</c:v>
                </c:pt>
                <c:pt idx="26">
                  <c:v>0.27237855158954144</c:v>
                </c:pt>
                <c:pt idx="27">
                  <c:v>0.27408121057156737</c:v>
                </c:pt>
                <c:pt idx="28">
                  <c:v>0.27588796673559407</c:v>
                </c:pt>
                <c:pt idx="29">
                  <c:v>0.27779998398302236</c:v>
                </c:pt>
                <c:pt idx="30">
                  <c:v>0.27981843698020648</c:v>
                </c:pt>
                <c:pt idx="31">
                  <c:v>0.28194450835912005</c:v>
                </c:pt>
                <c:pt idx="32">
                  <c:v>0.2841793857280499</c:v>
                </c:pt>
                <c:pt idx="33">
                  <c:v>0.28652425845763091</c:v>
                </c:pt>
                <c:pt idx="34">
                  <c:v>0.2889803142778602</c:v>
                </c:pt>
                <c:pt idx="35">
                  <c:v>0.29154873567695472</c:v>
                </c:pt>
                <c:pt idx="36">
                  <c:v>0.29423069617961201</c:v>
                </c:pt>
                <c:pt idx="37">
                  <c:v>0.2970273564722114</c:v>
                </c:pt>
                <c:pt idx="38">
                  <c:v>0.29993986051715105</c:v>
                </c:pt>
                <c:pt idx="39">
                  <c:v>0.30296933168526413</c:v>
                </c:pt>
                <c:pt idx="40">
                  <c:v>0.30611686898938617</c:v>
                </c:pt>
                <c:pt idx="41">
                  <c:v>0.3093835436115866</c:v>
                </c:pt>
                <c:pt idx="42">
                  <c:v>0.31277039577459342</c:v>
                </c:pt>
                <c:pt idx="43">
                  <c:v>0.31627843221550245</c:v>
                </c:pt>
                <c:pt idx="44">
                  <c:v>0.31990862443180085</c:v>
                </c:pt>
                <c:pt idx="45">
                  <c:v>0.32366190791242871</c:v>
                </c:pt>
                <c:pt idx="46">
                  <c:v>0.327539182700817</c:v>
                </c:pt>
                <c:pt idx="47">
                  <c:v>0.33154131548174542</c:v>
                </c:pt>
                <c:pt idx="48">
                  <c:v>0.33566914363571315</c:v>
                </c:pt>
                <c:pt idx="49">
                  <c:v>0.3399234814910651</c:v>
                </c:pt>
                <c:pt idx="50">
                  <c:v>0.34430512923703127</c:v>
                </c:pt>
                <c:pt idx="51">
                  <c:v>0.34881488477960154</c:v>
                </c:pt>
                <c:pt idx="52">
                  <c:v>0.35345355891770042</c:v>
                </c:pt>
                <c:pt idx="53">
                  <c:v>0.35822199411655697</c:v>
                </c:pt>
                <c:pt idx="54">
                  <c:v>0.36312108712175728</c:v>
                </c:pt>
                <c:pt idx="55">
                  <c:v>0.36815181550154763</c:v>
                </c:pt>
                <c:pt idx="56">
                  <c:v>0.37331526811105142</c:v>
                </c:pt>
                <c:pt idx="57">
                  <c:v>0.37861267921325747</c:v>
                </c:pt>
                <c:pt idx="58">
                  <c:v>0.38404546578022591</c:v>
                </c:pt>
                <c:pt idx="59">
                  <c:v>0.38961526713583594</c:v>
                </c:pt>
                <c:pt idx="60">
                  <c:v>0.39532398570217181</c:v>
                </c:pt>
                <c:pt idx="61">
                  <c:v>0.40117382719459738</c:v>
                </c:pt>
                <c:pt idx="62">
                  <c:v>0.40716733794819632</c:v>
                </c:pt>
                <c:pt idx="63">
                  <c:v>0.41330743657665803</c:v>
                </c:pt>
                <c:pt idx="64">
                  <c:v>0.41959743635729935</c:v>
                </c:pt>
                <c:pt idx="65">
                  <c:v>0.42604105405281667</c:v>
                </c:pt>
                <c:pt idx="66">
                  <c:v>0.43264240012937905</c:v>
                </c:pt>
                <c:pt idx="67">
                  <c:v>0.43940594456163801</c:v>
                </c:pt>
                <c:pt idx="68">
                  <c:v>0.44633645169126801</c:v>
                </c:pt>
                <c:pt idx="69">
                  <c:v>0.4534388770636445</c:v>
                </c:pt>
                <c:pt idx="70">
                  <c:v>0.46071821867114121</c:v>
                </c:pt>
                <c:pt idx="71">
                  <c:v>0.46817931479890579</c:v>
                </c:pt>
                <c:pt idx="72">
                  <c:v>0.47582658066841999</c:v>
                </c:pt>
                <c:pt idx="73">
                  <c:v>0.48366367609370425</c:v>
                </c:pt>
                <c:pt idx="74">
                  <c:v>0.49169309653325061</c:v>
                </c:pt>
                <c:pt idx="75">
                  <c:v>0.49991567939867421</c:v>
                </c:pt>
                <c:pt idx="76">
                  <c:v>0.50833001574005787</c:v>
                </c:pt>
                <c:pt idx="77">
                  <c:v>0.51693175269157632</c:v>
                </c:pt>
                <c:pt idx="78">
                  <c:v>0.5257127620235621</c:v>
                </c:pt>
                <c:pt idx="79">
                  <c:v>0.53466013029853765</c:v>
                </c:pt>
                <c:pt idx="80">
                  <c:v>0.54375489040372305</c:v>
                </c:pt>
                <c:pt idx="81">
                  <c:v>0.55297035283158413</c:v>
                </c:pt>
                <c:pt idx="82">
                  <c:v>0.5622697947846621</c:v>
                </c:pt>
                <c:pt idx="83">
                  <c:v>0.57160310950360549</c:v>
                </c:pt>
                <c:pt idx="84">
                  <c:v>0.58090178970673134</c:v>
                </c:pt>
                <c:pt idx="85">
                  <c:v>0.5900713120982819</c:v>
                </c:pt>
                <c:pt idx="86">
                  <c:v>0.59897963508338647</c:v>
                </c:pt>
                <c:pt idx="87">
                  <c:v>0.60744024820970177</c:v>
                </c:pt>
                <c:pt idx="88">
                  <c:v>0.61518835848256759</c:v>
                </c:pt>
                <c:pt idx="89">
                  <c:v>0.62185009629966159</c:v>
                </c:pt>
                <c:pt idx="90">
                  <c:v>0.62690837785791953</c:v>
                </c:pt>
                <c:pt idx="91">
                  <c:v>0.62967702819373872</c:v>
                </c:pt>
                <c:pt idx="92">
                  <c:v>0.62930783213303143</c:v>
                </c:pt>
                <c:pt idx="93">
                  <c:v>0.62486908123638407</c:v>
                </c:pt>
                <c:pt idx="94">
                  <c:v>0.61553044617800323</c:v>
                </c:pt>
                <c:pt idx="95">
                  <c:v>0.60081831048040757</c:v>
                </c:pt>
                <c:pt idx="96">
                  <c:v>0.58060186630000266</c:v>
                </c:pt>
                <c:pt idx="97">
                  <c:v>0.55271402746728104</c:v>
                </c:pt>
                <c:pt idx="98">
                  <c:v>0.4936520205385953</c:v>
                </c:pt>
                <c:pt idx="99">
                  <c:v>0.32411713036880579</c:v>
                </c:pt>
                <c:pt idx="100">
                  <c:v>0.14662051211080657</c:v>
                </c:pt>
                <c:pt idx="101">
                  <c:v>9.3030983656564911E-2</c:v>
                </c:pt>
                <c:pt idx="102">
                  <c:v>6.5916858673002607E-2</c:v>
                </c:pt>
                <c:pt idx="103">
                  <c:v>4.9772476289357007E-2</c:v>
                </c:pt>
                <c:pt idx="104">
                  <c:v>3.9234409370481581E-2</c:v>
                </c:pt>
                <c:pt idx="105">
                  <c:v>3.1929050964139796E-2</c:v>
                </c:pt>
                <c:pt idx="106">
                  <c:v>2.6636609176099044E-2</c:v>
                </c:pt>
                <c:pt idx="107">
                  <c:v>2.2667746998085568E-2</c:v>
                </c:pt>
                <c:pt idx="108">
                  <c:v>1.9606445440816522E-2</c:v>
                </c:pt>
                <c:pt idx="109">
                  <c:v>1.7188962816612557E-2</c:v>
                </c:pt>
                <c:pt idx="110">
                  <c:v>1.524139280487064E-2</c:v>
                </c:pt>
                <c:pt idx="111">
                  <c:v>1.3645245900419338E-2</c:v>
                </c:pt>
                <c:pt idx="112">
                  <c:v>1.2317493846684102E-2</c:v>
                </c:pt>
                <c:pt idx="113">
                  <c:v>1.1198519495570084E-2</c:v>
                </c:pt>
                <c:pt idx="114">
                  <c:v>1.0244587715518111E-2</c:v>
                </c:pt>
                <c:pt idx="115">
                  <c:v>9.42300000616802E-3</c:v>
                </c:pt>
                <c:pt idx="116">
                  <c:v>8.7088936932886822E-3</c:v>
                </c:pt>
                <c:pt idx="117">
                  <c:v>8.0830774742336273E-3</c:v>
                </c:pt>
                <c:pt idx="118">
                  <c:v>7.5305365418328303E-3</c:v>
                </c:pt>
                <c:pt idx="119">
                  <c:v>7.0393801974315455E-3</c:v>
                </c:pt>
                <c:pt idx="120">
                  <c:v>6.6000879568483507E-3</c:v>
                </c:pt>
                <c:pt idx="121">
                  <c:v>6.2049608379763149E-3</c:v>
                </c:pt>
                <c:pt idx="122">
                  <c:v>5.8477161421092386E-3</c:v>
                </c:pt>
                <c:pt idx="123">
                  <c:v>5.5231841934587937E-3</c:v>
                </c:pt>
                <c:pt idx="124">
                  <c:v>5.2270785892492974E-3</c:v>
                </c:pt>
                <c:pt idx="125">
                  <c:v>4.9558201696479872E-3</c:v>
                </c:pt>
                <c:pt idx="126">
                  <c:v>4.706400737744052E-3</c:v>
                </c:pt>
                <c:pt idx="127">
                  <c:v>4.4762765343948473E-3</c:v>
                </c:pt>
                <c:pt idx="128">
                  <c:v>4.2632842276167171E-3</c:v>
                </c:pt>
                <c:pt idx="129">
                  <c:v>4.0655741092807665E-3</c:v>
                </c:pt>
                <c:pt idx="130">
                  <c:v>3.8815565671613435E-3</c:v>
                </c:pt>
                <c:pt idx="131">
                  <c:v>3.7098588889625866E-3</c:v>
                </c:pt>
                <c:pt idx="132">
                  <c:v>3.5492901744526334E-3</c:v>
                </c:pt>
                <c:pt idx="133">
                  <c:v>3.3988126593567773E-3</c:v>
                </c:pt>
                <c:pt idx="134">
                  <c:v>3.2575181467844601E-3</c:v>
                </c:pt>
                <c:pt idx="135">
                  <c:v>3.1246085349174342E-3</c:v>
                </c:pt>
                <c:pt idx="136">
                  <c:v>2.9993796506668038E-3</c:v>
                </c:pt>
                <c:pt idx="137">
                  <c:v>2.8812077676888962E-3</c:v>
                </c:pt>
                <c:pt idx="138">
                  <c:v>2.7695383158373591E-3</c:v>
                </c:pt>
                <c:pt idx="139">
                  <c:v>2.6638763889393264E-3</c:v>
                </c:pt>
                <c:pt idx="140">
                  <c:v>2.5637787354701276E-3</c:v>
                </c:pt>
                <c:pt idx="141">
                  <c:v>2.4688469773680916E-3</c:v>
                </c:pt>
                <c:pt idx="142">
                  <c:v>2.3787218499873538E-3</c:v>
                </c:pt>
                <c:pt idx="143">
                  <c:v>2.293078294666562E-3</c:v>
                </c:pt>
                <c:pt idx="144">
                  <c:v>2.2116212652563169E-3</c:v>
                </c:pt>
                <c:pt idx="145">
                  <c:v>2.1340821347325231E-3</c:v>
                </c:pt>
                <c:pt idx="146">
                  <c:v>2.0602156075476088E-3</c:v>
                </c:pt>
                <c:pt idx="147">
                  <c:v>1.9897970593525135E-3</c:v>
                </c:pt>
                <c:pt idx="148">
                  <c:v>1.9226202389402635E-3</c:v>
                </c:pt>
                <c:pt idx="149">
                  <c:v>1.858495277738303E-3</c:v>
                </c:pt>
                <c:pt idx="150">
                  <c:v>1.7972469612319083E-3</c:v>
                </c:pt>
                <c:pt idx="151">
                  <c:v>1.7387132237790845E-3</c:v>
                </c:pt>
                <c:pt idx="152">
                  <c:v>1.6827438344501925E-3</c:v>
                </c:pt>
                <c:pt idx="153">
                  <c:v>1.6291992465159962E-3</c:v>
                </c:pt>
                <c:pt idx="154">
                  <c:v>1.5779495874689304E-3</c:v>
                </c:pt>
                <c:pt idx="155">
                  <c:v>1.5288737697883754E-3</c:v>
                </c:pt>
                <c:pt idx="156">
                  <c:v>1.4818587060052275E-3</c:v>
                </c:pt>
                <c:pt idx="157">
                  <c:v>1.4367986135534669E-3</c:v>
                </c:pt>
                <c:pt idx="158">
                  <c:v>1.3935943976812546E-3</c:v>
                </c:pt>
                <c:pt idx="159">
                  <c:v>1.3521531017043498E-3</c:v>
                </c:pt>
                <c:pt idx="160">
                  <c:v>1.3123874160767812E-3</c:v>
                </c:pt>
                <c:pt idx="161">
                  <c:v>1.274215238622856E-3</c:v>
                </c:pt>
                <c:pt idx="162">
                  <c:v>1.2375592793130612E-3</c:v>
                </c:pt>
                <c:pt idx="163">
                  <c:v>1.2023467043278371E-3</c:v>
                </c:pt>
                <c:pt idx="164">
                  <c:v>1.1685088143021858E-3</c:v>
                </c:pt>
                <c:pt idx="165">
                  <c:v>1.1359807528226219E-3</c:v>
                </c:pt>
                <c:pt idx="166">
                  <c:v>1.1047012416670538E-3</c:v>
                </c:pt>
                <c:pt idx="167">
                  <c:v>1.0746123394543858E-3</c:v>
                </c:pt>
                <c:pt idx="168">
                  <c:v>1.0456592214018645E-3</c:v>
                </c:pt>
                <c:pt idx="169">
                  <c:v>1.0177899775901918E-3</c:v>
                </c:pt>
                <c:pt idx="170">
                  <c:v>9.9095542792232492E-4</c:v>
                </c:pt>
                <c:pt idx="171">
                  <c:v>9.6510895188621341E-4</c:v>
                </c:pt>
                <c:pt idx="172">
                  <c:v>9.402063317505222E-4</c:v>
                </c:pt>
                <c:pt idx="173">
                  <c:v>9.1620560767512594E-4</c:v>
                </c:pt>
                <c:pt idx="174">
                  <c:v>8.930669438471482E-4</c:v>
                </c:pt>
                <c:pt idx="175">
                  <c:v>8.7075250418568184E-4</c:v>
                </c:pt>
                <c:pt idx="176">
                  <c:v>8.4922633725045035E-4</c:v>
                </c:pt>
                <c:pt idx="177">
                  <c:v>8.2845426899410364E-4</c:v>
                </c:pt>
                <c:pt idx="178">
                  <c:v>8.0840380310765662E-4</c:v>
                </c:pt>
                <c:pt idx="179">
                  <c:v>7.8904402807688265E-4</c:v>
                </c:pt>
                <c:pt idx="180">
                  <c:v>7.7034553040071312E-4</c:v>
                </c:pt>
                <c:pt idx="181">
                  <c:v>7.5228031355535705E-4</c:v>
                </c:pt>
                <c:pt idx="182">
                  <c:v>7.3482172223519079E-4</c:v>
                </c:pt>
                <c:pt idx="183">
                  <c:v>7.1794437136182951E-4</c:v>
                </c:pt>
                <c:pt idx="184">
                  <c:v>7.0162407961700199E-4</c:v>
                </c:pt>
                <c:pt idx="185">
                  <c:v>6.8583780711916622E-4</c:v>
                </c:pt>
                <c:pt idx="186">
                  <c:v>6.7056359691333397E-4</c:v>
                </c:pt>
                <c:pt idx="187">
                  <c:v>6.557805200186666E-4</c:v>
                </c:pt>
                <c:pt idx="188">
                  <c:v>6.4146862383989485E-4</c:v>
                </c:pt>
                <c:pt idx="189">
                  <c:v>6.2760888362205507E-4</c:v>
                </c:pt>
                <c:pt idx="190">
                  <c:v>6.1418315672944867E-4</c:v>
                </c:pt>
                <c:pt idx="191">
                  <c:v>6.0117413972486265E-4</c:v>
                </c:pt>
                <c:pt idx="192">
                  <c:v>5.8856532769220181E-4</c:v>
                </c:pt>
                <c:pt idx="193">
                  <c:v>5.7634097411614241E-4</c:v>
                </c:pt>
                <c:pt idx="194">
                  <c:v>5.6448599171493434E-4</c:v>
                </c:pt>
                <c:pt idx="195">
                  <c:v>5.5298435145168954E-4</c:v>
                </c:pt>
                <c:pt idx="196">
                  <c:v>5.4176274947460282E-4</c:v>
                </c:pt>
                <c:pt idx="197">
                  <c:v>5.2775281494213118E-4</c:v>
                </c:pt>
                <c:pt idx="198">
                  <c:v>3.2169937731224563E-4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2C-4691-B286-6632FE683E36}"/>
            </c:ext>
          </c:extLst>
        </c:ser>
        <c:ser>
          <c:idx val="3"/>
          <c:order val="2"/>
          <c:tx>
            <c:v>Histogram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19050" cap="flat" cmpd="sng" algn="ctr">
                <a:solidFill>
                  <a:srgbClr val="00B050"/>
                </a:solidFill>
                <a:round/>
              </a:ln>
              <a:effectLst/>
            </c:spPr>
          </c:errBars>
          <c:xVal>
            <c:numRef>
              <c:f>Sheet1!$AH$21:$AH$42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9.9999999999999995E-7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20</c:v>
                </c:pt>
                <c:pt idx="21">
                  <c:v>20</c:v>
                </c:pt>
              </c:numCache>
            </c:numRef>
          </c:xVal>
          <c:yVal>
            <c:numRef>
              <c:f>Sheet1!$AI$21:$AI$42</c:f>
              <c:numCache>
                <c:formatCode>General</c:formatCode>
                <c:ptCount val="22"/>
                <c:pt idx="0">
                  <c:v>9.9999999999999995E-7</c:v>
                </c:pt>
                <c:pt idx="1">
                  <c:v>0.38500000000000001</c:v>
                </c:pt>
                <c:pt idx="2">
                  <c:v>0.38500000000000001</c:v>
                </c:pt>
                <c:pt idx="3">
                  <c:v>8.4999999999999964E-2</c:v>
                </c:pt>
                <c:pt idx="4">
                  <c:v>8.4999999999999964E-2</c:v>
                </c:pt>
                <c:pt idx="5">
                  <c:v>1.0000000000000009E-2</c:v>
                </c:pt>
                <c:pt idx="6">
                  <c:v>1.0000000000000009E-2</c:v>
                </c:pt>
                <c:pt idx="7">
                  <c:v>1.5000000000000013E-2</c:v>
                </c:pt>
                <c:pt idx="8">
                  <c:v>1.5000000000000013E-2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5.0000000000000044E-3</c:v>
                </c:pt>
                <c:pt idx="18">
                  <c:v>5.0000000000000044E-3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2A-4C43-A187-F19F4CD2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794408"/>
        <c:axId val="810790800"/>
      </c:scatterChart>
      <c:valAx>
        <c:axId val="81079440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90800"/>
        <c:crosses val="autoZero"/>
        <c:crossBetween val="midCat"/>
      </c:valAx>
      <c:valAx>
        <c:axId val="810790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f</a:t>
                </a:r>
                <a:r>
                  <a:rPr lang="en-US"/>
                  <a:t>(</a:t>
                </a:r>
                <a:r>
                  <a:rPr lang="en-US" i="1"/>
                  <a:t>x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8888888888888881E-3"/>
              <c:y val="0.39156641878098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94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49978127734019"/>
          <c:y val="5.4107976086322541E-2"/>
          <c:w val="0.18840332458442693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</xdr:colOff>
      <xdr:row>40</xdr:row>
      <xdr:rowOff>7620</xdr:rowOff>
    </xdr:from>
    <xdr:to>
      <xdr:col>9</xdr:col>
      <xdr:colOff>487680</xdr:colOff>
      <xdr:row>55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6B9D8E-8828-46EC-AD0A-3A2995A56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25</xdr:row>
      <xdr:rowOff>76200</xdr:rowOff>
    </xdr:from>
    <xdr:to>
      <xdr:col>9</xdr:col>
      <xdr:colOff>472440</xdr:colOff>
      <xdr:row>40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F6A05E3-9857-4298-A248-89559B7B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350521</xdr:colOff>
      <xdr:row>7</xdr:row>
      <xdr:rowOff>13009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CB868E-0876-4167-8D8D-B48E3BD8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"/>
          <a:ext cx="4831080" cy="129316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14</xdr:col>
      <xdr:colOff>342900</xdr:colOff>
      <xdr:row>2</xdr:row>
      <xdr:rowOff>155289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BA5E404-C93C-4CA8-A9CA-E11FF46F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90160" y="0"/>
          <a:ext cx="4000500" cy="52104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14</xdr:col>
      <xdr:colOff>373380</xdr:colOff>
      <xdr:row>6</xdr:row>
      <xdr:rowOff>51347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8C9BC8-C188-4E90-BD57-63EE8F8E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0160" y="548640"/>
          <a:ext cx="4030980" cy="599987"/>
        </a:xfrm>
        <a:prstGeom prst="rect">
          <a:avLst/>
        </a:prstGeom>
      </xdr:spPr>
    </xdr:pic>
    <xdr:clientData/>
  </xdr:twoCellAnchor>
  <xdr:twoCellAnchor editAs="oneCell">
    <xdr:from>
      <xdr:col>14</xdr:col>
      <xdr:colOff>518160</xdr:colOff>
      <xdr:row>0</xdr:row>
      <xdr:rowOff>7620</xdr:rowOff>
    </xdr:from>
    <xdr:to>
      <xdr:col>20</xdr:col>
      <xdr:colOff>541020</xdr:colOff>
      <xdr:row>6</xdr:row>
      <xdr:rowOff>78289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B259329-B578-41CE-B6B4-299B6F234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65920" y="7620"/>
          <a:ext cx="4183380" cy="116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0CAB-1A37-41C2-B77D-D355E187817D}">
  <sheetPr codeName="Sheet2"/>
  <dimension ref="A9:AJ220"/>
  <sheetViews>
    <sheetView tabSelected="1" workbookViewId="0"/>
  </sheetViews>
  <sheetFormatPr defaultRowHeight="14.4" x14ac:dyDescent="0.3"/>
  <cols>
    <col min="6" max="6" width="12" bestFit="1" customWidth="1"/>
    <col min="17" max="17" width="11" bestFit="1" customWidth="1"/>
    <col min="18" max="18" width="11" customWidth="1"/>
    <col min="20" max="20" width="12" bestFit="1" customWidth="1"/>
  </cols>
  <sheetData>
    <row r="9" spans="2:22" x14ac:dyDescent="0.3">
      <c r="F9" t="s">
        <v>8</v>
      </c>
      <c r="G9">
        <f>LOOKUP(F21,sample,i)/C12</f>
        <v>0.67</v>
      </c>
    </row>
    <row r="10" spans="2:22" ht="15.6" x14ac:dyDescent="0.35">
      <c r="F10" t="s">
        <v>9</v>
      </c>
      <c r="G10">
        <f>1/(1-G9)</f>
        <v>3.0303030303030307</v>
      </c>
    </row>
    <row r="11" spans="2:22" ht="15.6" x14ac:dyDescent="0.35">
      <c r="F11" t="s">
        <v>10</v>
      </c>
      <c r="G11">
        <v>1.78</v>
      </c>
    </row>
    <row r="12" spans="2:22" ht="16.8" x14ac:dyDescent="0.35">
      <c r="B12" t="s">
        <v>1</v>
      </c>
      <c r="C12">
        <f>A120</f>
        <v>100</v>
      </c>
      <c r="F12" t="s">
        <v>11</v>
      </c>
      <c r="G12">
        <f>G10/(G10-1)</f>
        <v>1.4925373134328357</v>
      </c>
    </row>
    <row r="13" spans="2:22" ht="16.8" x14ac:dyDescent="0.35">
      <c r="B13" t="s">
        <v>6</v>
      </c>
      <c r="C13">
        <f>AVERAGE(C21:C120)</f>
        <v>1.6245840287071698</v>
      </c>
      <c r="F13" t="s">
        <v>12</v>
      </c>
      <c r="G13">
        <v>1</v>
      </c>
    </row>
    <row r="14" spans="2:22" x14ac:dyDescent="0.3">
      <c r="B14" t="s">
        <v>7</v>
      </c>
      <c r="C14">
        <f>STDEVP(C21:C120)</f>
        <v>2.1022705336974981</v>
      </c>
      <c r="F14" t="s">
        <v>13</v>
      </c>
      <c r="G14">
        <f>G10-G11</f>
        <v>1.2503030303030307</v>
      </c>
      <c r="V14" t="s">
        <v>29</v>
      </c>
    </row>
    <row r="15" spans="2:22" ht="16.2" x14ac:dyDescent="0.3">
      <c r="F15" t="s">
        <v>14</v>
      </c>
      <c r="G15">
        <f>G12-G13</f>
        <v>0.49253731343283569</v>
      </c>
      <c r="V15">
        <v>0</v>
      </c>
    </row>
    <row r="16" spans="2:22" x14ac:dyDescent="0.3">
      <c r="V16">
        <v>20</v>
      </c>
    </row>
    <row r="17" spans="1:36" x14ac:dyDescent="0.3">
      <c r="V17">
        <f>V16-V15</f>
        <v>20</v>
      </c>
    </row>
    <row r="18" spans="1:36" x14ac:dyDescent="0.3">
      <c r="A18" s="1" t="s">
        <v>5</v>
      </c>
      <c r="B18" s="1"/>
      <c r="C18">
        <f ca="1">EXP(NORMSINV(RAND()))</f>
        <v>0.41427654915961148</v>
      </c>
      <c r="D18" s="1" t="s">
        <v>4</v>
      </c>
      <c r="E18" s="1"/>
      <c r="F18" s="1"/>
      <c r="G18" s="1"/>
      <c r="H18" s="1"/>
      <c r="I18" s="1"/>
      <c r="J18" s="1"/>
      <c r="K18" s="1"/>
    </row>
    <row r="19" spans="1:36" ht="16.8" x14ac:dyDescent="0.35">
      <c r="A19" s="2" t="s">
        <v>3</v>
      </c>
      <c r="B19" s="2" t="s">
        <v>0</v>
      </c>
      <c r="C19" s="2" t="s">
        <v>15</v>
      </c>
      <c r="D19" s="3" t="s">
        <v>16</v>
      </c>
      <c r="E19" s="2"/>
      <c r="F19" s="2" t="s">
        <v>17</v>
      </c>
      <c r="G19" s="2" t="s">
        <v>18</v>
      </c>
      <c r="H19" s="2" t="s">
        <v>19</v>
      </c>
      <c r="I19" s="2" t="s">
        <v>20</v>
      </c>
      <c r="J19" s="2" t="s">
        <v>21</v>
      </c>
      <c r="K19" s="2" t="s">
        <v>22</v>
      </c>
      <c r="L19" s="2"/>
      <c r="M19" s="2" t="s">
        <v>23</v>
      </c>
      <c r="N19" s="2" t="s">
        <v>24</v>
      </c>
      <c r="O19" s="2" t="s">
        <v>25</v>
      </c>
      <c r="P19" s="2"/>
      <c r="Q19" s="2" t="s">
        <v>26</v>
      </c>
      <c r="R19" s="2"/>
      <c r="S19" s="2" t="s">
        <v>27</v>
      </c>
      <c r="T19" s="2" t="s">
        <v>28</v>
      </c>
      <c r="V19" s="2" t="s">
        <v>2</v>
      </c>
      <c r="W19" s="2" t="s">
        <v>30</v>
      </c>
      <c r="X19" s="2" t="s">
        <v>31</v>
      </c>
      <c r="Y19" s="2" t="s">
        <v>27</v>
      </c>
      <c r="AC19" t="s">
        <v>32</v>
      </c>
    </row>
    <row r="20" spans="1:36" x14ac:dyDescent="0.3">
      <c r="Q20">
        <v>0.01</v>
      </c>
      <c r="T20">
        <f>_xlfn.NORM.S.DIST(LN(Q20),FALSE)/Q20</f>
        <v>9.9023866495918152E-4</v>
      </c>
    </row>
    <row r="21" spans="1:36" x14ac:dyDescent="0.3">
      <c r="A21">
        <v>1</v>
      </c>
      <c r="B21">
        <f>A21</f>
        <v>1</v>
      </c>
      <c r="C21">
        <v>0.80465284132557657</v>
      </c>
      <c r="D21">
        <f>SMALL($C$21:$C$120,A21)</f>
        <v>6.18950339553389E-2</v>
      </c>
      <c r="F21">
        <f t="array" ref="F21">$B21/$C$12*SUM(EXP(_xlfn.GAMMALN.PRECISE($C$12-$B21+1)-_xlfn.GAMMALN.PRECISE($C$12)+_xlfn.GAMMALN.PRECISE(i)-IFERROR(_xlfn.GAMMALN.PRECISE(i-$B21+1),0))*sample)</f>
        <v>1.6245840287071702</v>
      </c>
      <c r="G21">
        <f t="array" ref="G21">$B21/$C$12*SUM(EXP(_xlfn.GAMMALN.PRECISE($C$12-$B21+1)-_xlfn.GAMMALN.PRECISE($C$12)+_xlfn.GAMMALN.PRECISE($C$12-i+1)-IFERROR(_xlfn.GAMMALN.PRECISE($C$12-i+1-$B21+1),0))*sample)</f>
        <v>1.6245840287071702</v>
      </c>
      <c r="H21">
        <f>$G$11*B21+$G$14</f>
        <v>3.0303030303030307</v>
      </c>
      <c r="I21">
        <f>$G$13*B21+$G$15</f>
        <v>1.4925373134328357</v>
      </c>
      <c r="J21">
        <f>1-1/H21</f>
        <v>0.67</v>
      </c>
      <c r="K21">
        <f>1/I21</f>
        <v>0.67</v>
      </c>
      <c r="M21">
        <v>1</v>
      </c>
      <c r="N21">
        <f>INDEX($G$21:$G$120,$C$12-A21+1)</f>
        <v>6.2922696050302165E-2</v>
      </c>
      <c r="O21">
        <f>INDEX($K$21:$K$120,$C$12-$A21+1)</f>
        <v>9.9509876726570617E-3</v>
      </c>
      <c r="Q21">
        <v>0.05</v>
      </c>
      <c r="T21">
        <f>_xlfn.NORM.S.DIST(LN(Q21),FALSE)/Q21</f>
        <v>8.9778281498968548E-2</v>
      </c>
      <c r="V21">
        <f>V15</f>
        <v>0</v>
      </c>
      <c r="W21">
        <f>COUNTIF($C$21:$C$120,"&lt;="&amp;V21)</f>
        <v>0</v>
      </c>
      <c r="X21">
        <f>W21/100</f>
        <v>0</v>
      </c>
      <c r="AC21">
        <v>0</v>
      </c>
      <c r="AD21">
        <f>AC21</f>
        <v>0</v>
      </c>
      <c r="AE21">
        <v>9.9999999999999995E-7</v>
      </c>
      <c r="AF21">
        <f>Y22</f>
        <v>0.38500000000000001</v>
      </c>
      <c r="AH21">
        <v>9.9999999999999995E-7</v>
      </c>
      <c r="AI21">
        <f>Sheet1!$AE$21</f>
        <v>9.9999999999999995E-7</v>
      </c>
      <c r="AJ21">
        <f>AI21+0.000001</f>
        <v>1.9999999999999999E-6</v>
      </c>
    </row>
    <row r="22" spans="1:36" x14ac:dyDescent="0.3">
      <c r="A22">
        <f>A21+1</f>
        <v>2</v>
      </c>
      <c r="B22">
        <f t="shared" ref="B22:B85" si="0">A22</f>
        <v>2</v>
      </c>
      <c r="C22">
        <v>1.9878802891776164</v>
      </c>
      <c r="D22">
        <f t="shared" ref="D22:D85" si="1">SMALL($C$21:$C$120,A22)</f>
        <v>0.10025893699869332</v>
      </c>
      <c r="F22">
        <f t="array" ref="F22">$B22/$C$12*SUM(EXP(_xlfn.GAMMALN.PRECISE($C$12-$B22+1)-_xlfn.GAMMALN.PRECISE($C$12)+_xlfn.GAMMALN.PRECISE(i)-IFERROR(_xlfn.GAMMALN.PRECISE(i-$B22+1),0))*sample)</f>
        <v>2.4574339979433755</v>
      </c>
      <c r="G22">
        <f t="array" ref="G22">$B22/$C$12*SUM(EXP(_xlfn.GAMMALN.PRECISE($C$12-$B22+1)-_xlfn.GAMMALN.PRECISE($C$12)+_xlfn.GAMMALN.PRECISE($C$12-i+1)-IFERROR(_xlfn.GAMMALN.PRECISE($C$12-i+1-$B22+1),0))*sample)</f>
        <v>0.79524682303798355</v>
      </c>
      <c r="H22">
        <f>$G$11*B22+$G$14</f>
        <v>4.8103030303030305</v>
      </c>
      <c r="I22">
        <f>$G$13*B22+$G$15</f>
        <v>2.4925373134328357</v>
      </c>
      <c r="J22">
        <f t="shared" ref="J22:J85" si="2">1-1/H22</f>
        <v>0.79211288900088195</v>
      </c>
      <c r="K22">
        <f t="shared" ref="K22:K85" si="3">1/I22</f>
        <v>0.40119760479041916</v>
      </c>
      <c r="M22">
        <f>M21+1</f>
        <v>2</v>
      </c>
      <c r="N22">
        <f>INDEX($G$21:$G$120,$C$12-A22+1)</f>
        <v>6.2293469089799144E-2</v>
      </c>
      <c r="O22">
        <f>INDEX($K$21:$K$120,$C$12-$A22+1)</f>
        <v>1.0051005100510052E-2</v>
      </c>
      <c r="Q22">
        <f t="shared" ref="Q22:Q53" si="4">AVERAGE(N21:N22)</f>
        <v>6.2608082570050655E-2</v>
      </c>
      <c r="R22">
        <f>AVERAGE(O21:O22)</f>
        <v>1.0000996386583557E-2</v>
      </c>
      <c r="S22">
        <f t="shared" ref="S22:S53" si="5">IF(N22&lt;N21,S23,(O22-O21)/(N22-N21))</f>
        <v>0.27005367140456266</v>
      </c>
      <c r="T22">
        <f>_xlfn.NORM.S.DIST(LN(Q22),FALSE)/Q22</f>
        <v>0.1371180990893813</v>
      </c>
      <c r="V22">
        <f>V21+$V$17/10</f>
        <v>2</v>
      </c>
      <c r="W22">
        <f t="shared" ref="W22:W31" si="6">COUNTIF($C$21:$C$120,"&lt;="&amp;V22)</f>
        <v>77</v>
      </c>
      <c r="X22">
        <f t="shared" ref="X22:X31" si="7">W22/100</f>
        <v>0.77</v>
      </c>
      <c r="Y22">
        <f>(X22-X21)/(V22-V21)</f>
        <v>0.38500000000000001</v>
      </c>
      <c r="AC22">
        <f t="shared" ref="AC22:AC31" si="8">V22</f>
        <v>2</v>
      </c>
      <c r="AD22">
        <f t="shared" ref="AD22:AD31" si="9">AC22</f>
        <v>2</v>
      </c>
      <c r="AE22">
        <f>AF21</f>
        <v>0.38500000000000001</v>
      </c>
      <c r="AF22">
        <f>Y23</f>
        <v>8.4999999999999964E-2</v>
      </c>
      <c r="AH22">
        <v>9.9999999999999995E-7</v>
      </c>
      <c r="AI22">
        <f>Sheet1!$AF$21</f>
        <v>0.38500000000000001</v>
      </c>
      <c r="AJ22">
        <f t="shared" ref="AJ22:AJ42" si="10">AI22+0.000001</f>
        <v>0.38500099999999998</v>
      </c>
    </row>
    <row r="23" spans="1:36" x14ac:dyDescent="0.3">
      <c r="A23">
        <f t="shared" ref="A23:A86" si="11">A22+1</f>
        <v>3</v>
      </c>
      <c r="B23">
        <f t="shared" si="0"/>
        <v>3</v>
      </c>
      <c r="C23">
        <v>6.18950339553389E-2</v>
      </c>
      <c r="D23">
        <f t="shared" si="1"/>
        <v>0.14325630428613695</v>
      </c>
      <c r="F23">
        <f t="array" ref="F23">$B23/$C$12*SUM(EXP(_xlfn.GAMMALN.PRECISE($C$12-$B23+1)-_xlfn.GAMMALN.PRECISE($C$12)+_xlfn.GAMMALN.PRECISE(i)-IFERROR(_xlfn.GAMMALN.PRECISE(i-$B23+1),0))*sample)</f>
        <v>3.0609858247999999</v>
      </c>
      <c r="G23">
        <f t="array" ref="G23">$B23/$C$12*SUM(EXP(_xlfn.GAMMALN.PRECISE($C$12-$B23+1)-_xlfn.GAMMALN.PRECISE($C$12)+_xlfn.GAMMALN.PRECISE($C$12-i+1)-IFERROR(_xlfn.GAMMALN.PRECISE($C$12-i+1-$B23+1),0))*sample)</f>
        <v>0.56254683663804605</v>
      </c>
      <c r="H23">
        <f>$G$11*B23+$G$14</f>
        <v>6.5903030303030308</v>
      </c>
      <c r="I23">
        <f>$G$13*B23+$G$15</f>
        <v>3.4925373134328357</v>
      </c>
      <c r="J23">
        <f t="shared" si="2"/>
        <v>0.84826190914107047</v>
      </c>
      <c r="K23">
        <f t="shared" si="3"/>
        <v>0.28632478632478636</v>
      </c>
      <c r="M23">
        <f t="shared" ref="M23:M86" si="12">M22+1</f>
        <v>3</v>
      </c>
      <c r="N23">
        <f>INDEX($G$21:$G$120,$C$12-A23+1)</f>
        <v>6.2671350982360235E-2</v>
      </c>
      <c r="O23">
        <f>INDEX($K$21:$K$120,$C$12-$A23+1)</f>
        <v>1.0153053492953479E-2</v>
      </c>
      <c r="Q23">
        <f t="shared" si="4"/>
        <v>6.248241003607969E-2</v>
      </c>
      <c r="R23">
        <f t="shared" ref="R22:R53" si="13">AVERAGE(O22:O23)</f>
        <v>1.0102029296731766E-2</v>
      </c>
      <c r="S23">
        <f t="shared" si="5"/>
        <v>0.27005367140456266</v>
      </c>
      <c r="T23">
        <f t="shared" ref="T23:T86" si="14">_xlfn.NORM.S.DIST(LN(Q23),FALSE)/Q23</f>
        <v>0.13663079630168831</v>
      </c>
      <c r="V23">
        <f>V22+$V$17/10</f>
        <v>4</v>
      </c>
      <c r="W23">
        <f t="shared" si="6"/>
        <v>94</v>
      </c>
      <c r="X23">
        <f t="shared" si="7"/>
        <v>0.94</v>
      </c>
      <c r="Y23">
        <f>(X23-X22)/(V23-V22)</f>
        <v>8.4999999999999964E-2</v>
      </c>
      <c r="AC23">
        <f t="shared" si="8"/>
        <v>4</v>
      </c>
      <c r="AD23">
        <f t="shared" si="9"/>
        <v>4</v>
      </c>
      <c r="AE23">
        <f t="shared" ref="AE23:AE31" si="15">AF22</f>
        <v>8.4999999999999964E-2</v>
      </c>
      <c r="AF23">
        <f>Y24</f>
        <v>1.0000000000000009E-2</v>
      </c>
      <c r="AH23">
        <f>Sheet1!$AC$22</f>
        <v>2</v>
      </c>
      <c r="AI23">
        <f>Sheet1!$AE$22</f>
        <v>0.38500000000000001</v>
      </c>
      <c r="AJ23">
        <f t="shared" si="10"/>
        <v>0.38500099999999998</v>
      </c>
    </row>
    <row r="24" spans="1:36" x14ac:dyDescent="0.3">
      <c r="A24">
        <f t="shared" si="11"/>
        <v>4</v>
      </c>
      <c r="B24">
        <f t="shared" si="0"/>
        <v>4</v>
      </c>
      <c r="C24">
        <v>1.0992347448588196</v>
      </c>
      <c r="D24">
        <f t="shared" si="1"/>
        <v>0.16746798874269045</v>
      </c>
      <c r="F24">
        <f t="array" ref="F24">$B24/$C$12*SUM(EXP(_xlfn.GAMMALN.PRECISE($C$12-$B24+1)-_xlfn.GAMMALN.PRECISE($C$12)+_xlfn.GAMMALN.PRECISE(i)-IFERROR(_xlfn.GAMMALN.PRECISE(i-$B24+1),0))*sample)</f>
        <v>3.5505131447839928</v>
      </c>
      <c r="G24">
        <f t="array" ref="G24">$B24/$C$12*SUM(EXP(_xlfn.GAMMALN.PRECISE($C$12-$B24+1)-_xlfn.GAMMALN.PRECISE($C$12)+_xlfn.GAMMALN.PRECISE($C$12-i+1)-IFERROR(_xlfn.GAMMALN.PRECISE($C$12-i+1-$B24+1),0))*sample)</f>
        <v>0.44723689147420032</v>
      </c>
      <c r="H24">
        <f>$G$11*B24+$G$14</f>
        <v>8.370303030303031</v>
      </c>
      <c r="I24">
        <f>$G$13*B24+$G$15</f>
        <v>4.4925373134328357</v>
      </c>
      <c r="J24">
        <f t="shared" si="2"/>
        <v>0.88053001230902905</v>
      </c>
      <c r="K24">
        <f t="shared" si="3"/>
        <v>0.22259136212624586</v>
      </c>
      <c r="M24">
        <f t="shared" si="12"/>
        <v>4</v>
      </c>
      <c r="N24">
        <f>INDEX($G$21:$G$120,$C$12-A24+1)</f>
        <v>6.3072171211524558E-2</v>
      </c>
      <c r="O24">
        <f>INDEX($K$21:$K$120,$C$12-$A24+1)</f>
        <v>1.0257195345988977E-2</v>
      </c>
      <c r="Q24">
        <f t="shared" si="4"/>
        <v>6.2871761096942397E-2</v>
      </c>
      <c r="R24">
        <f t="shared" si="13"/>
        <v>1.0205124419471228E-2</v>
      </c>
      <c r="S24">
        <f t="shared" si="5"/>
        <v>0.25982184894366656</v>
      </c>
      <c r="T24">
        <f t="shared" si="14"/>
        <v>0.13814118050536295</v>
      </c>
      <c r="V24">
        <f>V23+$V$17/10</f>
        <v>6</v>
      </c>
      <c r="W24">
        <f t="shared" si="6"/>
        <v>96</v>
      </c>
      <c r="X24">
        <f t="shared" si="7"/>
        <v>0.96</v>
      </c>
      <c r="Y24">
        <f>(X24-X23)/(V24-V23)</f>
        <v>1.0000000000000009E-2</v>
      </c>
      <c r="AC24">
        <f t="shared" si="8"/>
        <v>6</v>
      </c>
      <c r="AD24">
        <f t="shared" si="9"/>
        <v>6</v>
      </c>
      <c r="AE24">
        <f t="shared" si="15"/>
        <v>1.0000000000000009E-2</v>
      </c>
      <c r="AF24">
        <f>Y25</f>
        <v>1.5000000000000013E-2</v>
      </c>
      <c r="AH24">
        <f>Sheet1!$AD$22</f>
        <v>2</v>
      </c>
      <c r="AI24">
        <f>Sheet1!$AF$22</f>
        <v>8.4999999999999964E-2</v>
      </c>
      <c r="AJ24">
        <f t="shared" si="10"/>
        <v>8.5000999999999965E-2</v>
      </c>
    </row>
    <row r="25" spans="1:36" x14ac:dyDescent="0.3">
      <c r="A25">
        <f t="shared" si="11"/>
        <v>5</v>
      </c>
      <c r="B25">
        <f t="shared" si="0"/>
        <v>5</v>
      </c>
      <c r="C25">
        <v>0.40873814454460766</v>
      </c>
      <c r="D25">
        <f t="shared" si="1"/>
        <v>0.17538795417360853</v>
      </c>
      <c r="F25">
        <f t="array" ref="F25">$B25/$C$12*SUM(EXP(_xlfn.GAMMALN.PRECISE($C$12-$B25+1)-_xlfn.GAMMALN.PRECISE($C$12)+_xlfn.GAMMALN.PRECISE(i)-IFERROR(_xlfn.GAMMALN.PRECISE(i-$B25+1),0))*sample)</f>
        <v>3.9714438092120967</v>
      </c>
      <c r="G25">
        <f t="array" ref="G25">$B25/$C$12*SUM(EXP(_xlfn.GAMMALN.PRECISE($C$12-$B25+1)-_xlfn.GAMMALN.PRECISE($C$12)+_xlfn.GAMMALN.PRECISE($C$12-i+1)-IFERROR(_xlfn.GAMMALN.PRECISE($C$12-i+1-$B25+1),0))*sample)</f>
        <v>0.37743665987452912</v>
      </c>
      <c r="H25">
        <f>$G$11*B25+$G$14</f>
        <v>10.15030303030303</v>
      </c>
      <c r="I25">
        <f>$G$13*B25+$G$15</f>
        <v>5.4925373134328357</v>
      </c>
      <c r="J25">
        <f t="shared" si="2"/>
        <v>0.90148077382374014</v>
      </c>
      <c r="K25">
        <f t="shared" si="3"/>
        <v>0.18206521739130435</v>
      </c>
      <c r="M25">
        <f t="shared" si="12"/>
        <v>5</v>
      </c>
      <c r="N25">
        <f>INDEX($G$21:$G$120,$C$12-A25+1)</f>
        <v>6.3482309536557702E-2</v>
      </c>
      <c r="O25">
        <f>INDEX($K$21:$K$120,$C$12-$A25+1)</f>
        <v>1.0363495746326373E-2</v>
      </c>
      <c r="Q25">
        <f t="shared" si="4"/>
        <v>6.327724037404113E-2</v>
      </c>
      <c r="R25">
        <f t="shared" si="13"/>
        <v>1.0310345546157675E-2</v>
      </c>
      <c r="S25">
        <f t="shared" si="5"/>
        <v>0.2591818268356294</v>
      </c>
      <c r="T25">
        <f t="shared" si="14"/>
        <v>0.13971612462719804</v>
      </c>
      <c r="V25">
        <f>V24+$V$17/10</f>
        <v>8</v>
      </c>
      <c r="W25">
        <f t="shared" si="6"/>
        <v>99</v>
      </c>
      <c r="X25">
        <f t="shared" si="7"/>
        <v>0.99</v>
      </c>
      <c r="Y25">
        <f>(X25-X24)/(V25-V24)</f>
        <v>1.5000000000000013E-2</v>
      </c>
      <c r="AC25">
        <f t="shared" si="8"/>
        <v>8</v>
      </c>
      <c r="AD25">
        <f t="shared" si="9"/>
        <v>8</v>
      </c>
      <c r="AE25">
        <f t="shared" si="15"/>
        <v>1.5000000000000013E-2</v>
      </c>
      <c r="AF25">
        <f>Y26</f>
        <v>0</v>
      </c>
      <c r="AH25">
        <f>Sheet1!$AC$23</f>
        <v>4</v>
      </c>
      <c r="AI25">
        <f>Sheet1!$AE$23</f>
        <v>8.4999999999999964E-2</v>
      </c>
      <c r="AJ25">
        <f t="shared" si="10"/>
        <v>8.5000999999999965E-2</v>
      </c>
    </row>
    <row r="26" spans="1:36" x14ac:dyDescent="0.3">
      <c r="A26">
        <f t="shared" si="11"/>
        <v>6</v>
      </c>
      <c r="B26">
        <f t="shared" si="0"/>
        <v>6</v>
      </c>
      <c r="C26">
        <v>1.3976155073368954</v>
      </c>
      <c r="D26">
        <f t="shared" si="1"/>
        <v>0.18035547654215023</v>
      </c>
      <c r="F26">
        <f t="array" ref="F26">$B26/$C$12*SUM(EXP(_xlfn.GAMMALN.PRECISE($C$12-$B26+1)-_xlfn.GAMMALN.PRECISE($C$12)+_xlfn.GAMMALN.PRECISE(i)-IFERROR(_xlfn.GAMMALN.PRECISE(i-$B26+1),0))*sample)</f>
        <v>4.3460909307508642</v>
      </c>
      <c r="G26">
        <f t="array" ref="G26">$B26/$C$12*SUM(EXP(_xlfn.GAMMALN.PRECISE($C$12-$B26+1)-_xlfn.GAMMALN.PRECISE($C$12)+_xlfn.GAMMALN.PRECISE($C$12-i+1)-IFERROR(_xlfn.GAMMALN.PRECISE($C$12-i+1-$B26+1),0))*sample)</f>
        <v>0.33076326727579997</v>
      </c>
      <c r="H26">
        <f>$G$11*B26+$G$14</f>
        <v>11.93030303030303</v>
      </c>
      <c r="I26">
        <f>$G$13*B26+$G$15</f>
        <v>6.4925373134328357</v>
      </c>
      <c r="J26">
        <f t="shared" si="2"/>
        <v>0.91617983235966471</v>
      </c>
      <c r="K26">
        <f t="shared" si="3"/>
        <v>0.15402298850574714</v>
      </c>
      <c r="M26">
        <f t="shared" si="12"/>
        <v>6</v>
      </c>
      <c r="N26">
        <f>INDEX($G$21:$G$120,$C$12-A26+1)</f>
        <v>6.3901599992063171E-2</v>
      </c>
      <c r="O26">
        <f>INDEX($K$21:$K$120,$C$12-$A26+1)</f>
        <v>1.0472022507033447E-2</v>
      </c>
      <c r="Q26">
        <f t="shared" si="4"/>
        <v>6.3691954764310443E-2</v>
      </c>
      <c r="R26">
        <f t="shared" si="13"/>
        <v>1.041775912667991E-2</v>
      </c>
      <c r="S26">
        <f t="shared" si="5"/>
        <v>0.25883432184556177</v>
      </c>
      <c r="T26">
        <f t="shared" si="14"/>
        <v>0.14132894565144996</v>
      </c>
      <c r="V26">
        <f>V25+$V$17/10</f>
        <v>10</v>
      </c>
      <c r="W26">
        <f t="shared" si="6"/>
        <v>99</v>
      </c>
      <c r="X26">
        <f t="shared" si="7"/>
        <v>0.99</v>
      </c>
      <c r="Y26">
        <f>(X26-X25)/(V26-V25)</f>
        <v>0</v>
      </c>
      <c r="AC26">
        <f t="shared" si="8"/>
        <v>10</v>
      </c>
      <c r="AD26">
        <f t="shared" si="9"/>
        <v>10</v>
      </c>
      <c r="AE26">
        <f t="shared" si="15"/>
        <v>0</v>
      </c>
      <c r="AF26">
        <f>Y27</f>
        <v>0</v>
      </c>
      <c r="AH26">
        <f>Sheet1!$AD$23</f>
        <v>4</v>
      </c>
      <c r="AI26">
        <f>Sheet1!$AF$23</f>
        <v>1.0000000000000009E-2</v>
      </c>
      <c r="AJ26">
        <f t="shared" si="10"/>
        <v>1.0001000000000008E-2</v>
      </c>
    </row>
    <row r="27" spans="1:36" x14ac:dyDescent="0.3">
      <c r="A27">
        <f t="shared" si="11"/>
        <v>7</v>
      </c>
      <c r="B27">
        <f t="shared" si="0"/>
        <v>7</v>
      </c>
      <c r="C27">
        <v>1.4541390063490376</v>
      </c>
      <c r="D27">
        <f t="shared" si="1"/>
        <v>0.21148492515324241</v>
      </c>
      <c r="F27">
        <f t="array" ref="F27">$B27/$C$12*SUM(EXP(_xlfn.GAMMALN.PRECISE($C$12-$B27+1)-_xlfn.GAMMALN.PRECISE($C$12)+_xlfn.GAMMALN.PRECISE(i)-IFERROR(_xlfn.GAMMALN.PRECISE(i-$B27+1),0))*sample)</f>
        <v>4.6869190856528249</v>
      </c>
      <c r="G27">
        <f t="array" ref="G27">$B27/$C$12*SUM(EXP(_xlfn.GAMMALN.PRECISE($C$12-$B27+1)-_xlfn.GAMMALN.PRECISE($C$12)+_xlfn.GAMMALN.PRECISE($C$12-i+1)-IFERROR(_xlfn.GAMMALN.PRECISE($C$12-i+1-$B27+1),0))*sample)</f>
        <v>0.29736629532222247</v>
      </c>
      <c r="H27">
        <f>$G$11*B27+$G$14</f>
        <v>13.710303030303031</v>
      </c>
      <c r="I27">
        <f>$G$13*B27+$G$15</f>
        <v>7.4925373134328357</v>
      </c>
      <c r="J27">
        <f t="shared" si="2"/>
        <v>0.92706215188754315</v>
      </c>
      <c r="K27">
        <f t="shared" si="3"/>
        <v>0.13346613545816732</v>
      </c>
      <c r="M27">
        <f t="shared" si="12"/>
        <v>7</v>
      </c>
      <c r="N27">
        <f>INDEX($G$21:$G$120,$C$12-A27+1)</f>
        <v>6.4330188553431894E-2</v>
      </c>
      <c r="O27">
        <f>INDEX($K$21:$K$120,$C$12-$A27+1)</f>
        <v>1.0582846311799085E-2</v>
      </c>
      <c r="Q27">
        <f t="shared" si="4"/>
        <v>6.4115894272747526E-2</v>
      </c>
      <c r="R27">
        <f t="shared" si="13"/>
        <v>1.0527434409416267E-2</v>
      </c>
      <c r="S27">
        <f t="shared" si="5"/>
        <v>0.25857854071446729</v>
      </c>
      <c r="T27">
        <f t="shared" si="14"/>
        <v>0.14297963515510384</v>
      </c>
      <c r="V27">
        <f>V26+$V$17/10</f>
        <v>12</v>
      </c>
      <c r="W27">
        <f t="shared" si="6"/>
        <v>99</v>
      </c>
      <c r="X27">
        <f t="shared" si="7"/>
        <v>0.99</v>
      </c>
      <c r="Y27">
        <f>(X27-X26)/(V27-V26)</f>
        <v>0</v>
      </c>
      <c r="AC27">
        <f t="shared" si="8"/>
        <v>12</v>
      </c>
      <c r="AD27">
        <f t="shared" si="9"/>
        <v>12</v>
      </c>
      <c r="AE27">
        <f t="shared" si="15"/>
        <v>0</v>
      </c>
      <c r="AF27">
        <f>Y28</f>
        <v>0</v>
      </c>
      <c r="AH27">
        <f>Sheet1!$AC$24</f>
        <v>6</v>
      </c>
      <c r="AI27">
        <f>Sheet1!$AE$24</f>
        <v>1.0000000000000009E-2</v>
      </c>
      <c r="AJ27">
        <f t="shared" si="10"/>
        <v>1.0001000000000008E-2</v>
      </c>
    </row>
    <row r="28" spans="1:36" x14ac:dyDescent="0.3">
      <c r="A28">
        <f t="shared" si="11"/>
        <v>8</v>
      </c>
      <c r="B28">
        <f t="shared" si="0"/>
        <v>8</v>
      </c>
      <c r="C28">
        <v>0.51576938316973719</v>
      </c>
      <c r="D28">
        <f t="shared" si="1"/>
        <v>0.23063406772580408</v>
      </c>
      <c r="F28">
        <f t="array" ref="F28">$B28/$C$12*SUM(EXP(_xlfn.GAMMALN.PRECISE($C$12-$B28+1)-_xlfn.GAMMALN.PRECISE($C$12)+_xlfn.GAMMALN.PRECISE(i)-IFERROR(_xlfn.GAMMALN.PRECISE(i-$B28+1),0))*sample)</f>
        <v>5.0015736935804602</v>
      </c>
      <c r="G28">
        <f t="array" ref="G28">$B28/$C$12*SUM(EXP(_xlfn.GAMMALN.PRECISE($C$12-$B28+1)-_xlfn.GAMMALN.PRECISE($C$12)+_xlfn.GAMMALN.PRECISE($C$12-i+1)-IFERROR(_xlfn.GAMMALN.PRECISE($C$12-i+1-$B28+1),0))*sample)</f>
        <v>0.27221591332578776</v>
      </c>
      <c r="H28">
        <f>$G$11*B28+$G$14</f>
        <v>15.49030303030303</v>
      </c>
      <c r="I28">
        <f>$G$13*B28+$G$15</f>
        <v>8.4925373134328357</v>
      </c>
      <c r="J28">
        <f t="shared" si="2"/>
        <v>0.93544348370437025</v>
      </c>
      <c r="K28">
        <f t="shared" si="3"/>
        <v>0.11775043936731107</v>
      </c>
      <c r="M28">
        <f t="shared" si="12"/>
        <v>8</v>
      </c>
      <c r="N28">
        <f>INDEX($G$21:$G$120,$C$12-A28+1)</f>
        <v>6.4768233127697833E-2</v>
      </c>
      <c r="O28">
        <f>INDEX($K$21:$K$120,$C$12-$A28+1)</f>
        <v>1.0696040868454661E-2</v>
      </c>
      <c r="Q28">
        <f t="shared" si="4"/>
        <v>6.4549210840564863E-2</v>
      </c>
      <c r="R28">
        <f t="shared" si="13"/>
        <v>1.0639443590126873E-2</v>
      </c>
      <c r="S28">
        <f t="shared" si="5"/>
        <v>0.25840876318412143</v>
      </c>
      <c r="T28">
        <f t="shared" si="14"/>
        <v>0.14466880671078494</v>
      </c>
      <c r="V28">
        <f>V27+$V$17/10</f>
        <v>14</v>
      </c>
      <c r="W28">
        <f t="shared" si="6"/>
        <v>99</v>
      </c>
      <c r="X28">
        <f t="shared" si="7"/>
        <v>0.99</v>
      </c>
      <c r="Y28">
        <f>(X28-X27)/(V28-V27)</f>
        <v>0</v>
      </c>
      <c r="AC28">
        <f t="shared" si="8"/>
        <v>14</v>
      </c>
      <c r="AD28">
        <f t="shared" si="9"/>
        <v>14</v>
      </c>
      <c r="AE28">
        <f t="shared" si="15"/>
        <v>0</v>
      </c>
      <c r="AF28">
        <f>Y29</f>
        <v>0</v>
      </c>
      <c r="AH28">
        <f>Sheet1!$AD$24</f>
        <v>6</v>
      </c>
      <c r="AI28">
        <f>Sheet1!$AF$24</f>
        <v>1.5000000000000013E-2</v>
      </c>
      <c r="AJ28">
        <f t="shared" si="10"/>
        <v>1.5001000000000013E-2</v>
      </c>
    </row>
    <row r="29" spans="1:36" x14ac:dyDescent="0.3">
      <c r="A29">
        <f t="shared" si="11"/>
        <v>9</v>
      </c>
      <c r="B29">
        <f t="shared" si="0"/>
        <v>9</v>
      </c>
      <c r="C29">
        <v>0.3599078837451235</v>
      </c>
      <c r="D29">
        <f t="shared" si="1"/>
        <v>0.24505312201524787</v>
      </c>
      <c r="F29">
        <f t="array" ref="F29">$B29/$C$12*SUM(EXP(_xlfn.GAMMALN.PRECISE($C$12-$B29+1)-_xlfn.GAMMALN.PRECISE($C$12)+_xlfn.GAMMALN.PRECISE(i)-IFERROR(_xlfn.GAMMALN.PRECISE(i-$B29+1),0))*sample)</f>
        <v>5.2951032065220769</v>
      </c>
      <c r="G29">
        <f t="array" ref="G29">$B29/$C$12*SUM(EXP(_xlfn.GAMMALN.PRECISE($C$12-$B29+1)-_xlfn.GAMMALN.PRECISE($C$12)+_xlfn.GAMMALN.PRECISE($C$12-i+1)-IFERROR(_xlfn.GAMMALN.PRECISE($C$12-i+1-$B29+1),0))*sample)</f>
        <v>0.2525045307809678</v>
      </c>
      <c r="H29">
        <f>$G$11*B29+$G$14</f>
        <v>17.27030303030303</v>
      </c>
      <c r="I29">
        <f>$G$13*B29+$G$15</f>
        <v>9.4925373134328357</v>
      </c>
      <c r="J29">
        <f t="shared" si="2"/>
        <v>0.9420971364402021</v>
      </c>
      <c r="K29">
        <f t="shared" si="3"/>
        <v>0.10534591194968554</v>
      </c>
      <c r="M29">
        <f t="shared" si="12"/>
        <v>9</v>
      </c>
      <c r="N29">
        <f>INDEX($G$21:$G$120,$C$12-A29+1)</f>
        <v>6.5215894448422407E-2</v>
      </c>
      <c r="O29">
        <f>INDEX($K$21:$K$120,$C$12-$A29+1)</f>
        <v>1.0811683072454413E-2</v>
      </c>
      <c r="Q29">
        <f t="shared" si="4"/>
        <v>6.499206378806012E-2</v>
      </c>
      <c r="R29">
        <f t="shared" si="13"/>
        <v>1.0753861970454536E-2</v>
      </c>
      <c r="S29">
        <f t="shared" si="5"/>
        <v>0.25832520846915319</v>
      </c>
      <c r="T29">
        <f t="shared" si="14"/>
        <v>0.14639709543235915</v>
      </c>
      <c r="V29">
        <f>V28+$V$17/10</f>
        <v>16</v>
      </c>
      <c r="W29">
        <f t="shared" si="6"/>
        <v>99</v>
      </c>
      <c r="X29">
        <f t="shared" si="7"/>
        <v>0.99</v>
      </c>
      <c r="Y29">
        <f>(X29-X28)/(V29-V28)</f>
        <v>0</v>
      </c>
      <c r="AC29">
        <f t="shared" si="8"/>
        <v>16</v>
      </c>
      <c r="AD29">
        <f t="shared" si="9"/>
        <v>16</v>
      </c>
      <c r="AE29">
        <f t="shared" si="15"/>
        <v>0</v>
      </c>
      <c r="AF29">
        <f>Y30</f>
        <v>5.0000000000000044E-3</v>
      </c>
      <c r="AH29">
        <f>Sheet1!$AC$25</f>
        <v>8</v>
      </c>
      <c r="AI29">
        <f>Sheet1!$AE$25</f>
        <v>1.5000000000000013E-2</v>
      </c>
      <c r="AJ29">
        <f t="shared" si="10"/>
        <v>1.5001000000000013E-2</v>
      </c>
    </row>
    <row r="30" spans="1:36" x14ac:dyDescent="0.3">
      <c r="A30">
        <f t="shared" si="11"/>
        <v>10</v>
      </c>
      <c r="B30">
        <f t="shared" si="0"/>
        <v>10</v>
      </c>
      <c r="C30">
        <v>0.55438319543806547</v>
      </c>
      <c r="D30">
        <f t="shared" si="1"/>
        <v>0.26289892760269629</v>
      </c>
      <c r="F30">
        <f t="array" ref="F30">$B30/$C$12*SUM(EXP(_xlfn.GAMMALN.PRECISE($C$12-$B30+1)-_xlfn.GAMMALN.PRECISE($C$12)+_xlfn.GAMMALN.PRECISE(i)-IFERROR(_xlfn.GAMMALN.PRECISE(i-$B30+1),0))*sample)</f>
        <v>5.5710461489152694</v>
      </c>
      <c r="G30">
        <f t="array" ref="G30">$B30/$C$12*SUM(EXP(_xlfn.GAMMALN.PRECISE($C$12-$B30+1)-_xlfn.GAMMALN.PRECISE($C$12)+_xlfn.GAMMALN.PRECISE($C$12-i+1)-IFERROR(_xlfn.GAMMALN.PRECISE($C$12-i+1-$B30+1),0))*sample)</f>
        <v>0.23655972201043249</v>
      </c>
      <c r="H30">
        <f>$G$11*B30+$G$14</f>
        <v>19.050303030303031</v>
      </c>
      <c r="I30">
        <f>$G$13*B30+$G$15</f>
        <v>10.492537313432836</v>
      </c>
      <c r="J30">
        <f t="shared" si="2"/>
        <v>0.9475073966850126</v>
      </c>
      <c r="K30">
        <f t="shared" si="3"/>
        <v>9.5305832147937405E-2</v>
      </c>
      <c r="M30">
        <f t="shared" si="12"/>
        <v>10</v>
      </c>
      <c r="N30">
        <f>INDEX($G$21:$G$120,$C$12-A30+1)</f>
        <v>6.5673335895103505E-2</v>
      </c>
      <c r="O30">
        <f>INDEX($K$21:$K$120,$C$12-$A30+1)</f>
        <v>1.0929853181076673E-2</v>
      </c>
      <c r="Q30">
        <f t="shared" si="4"/>
        <v>6.5444615171762949E-2</v>
      </c>
      <c r="R30">
        <f t="shared" si="13"/>
        <v>1.0870768126765542E-2</v>
      </c>
      <c r="S30">
        <f t="shared" si="5"/>
        <v>0.2583283816532721</v>
      </c>
      <c r="T30">
        <f t="shared" si="14"/>
        <v>0.14816513926979569</v>
      </c>
      <c r="V30">
        <f>V29+$V$17/10</f>
        <v>18</v>
      </c>
      <c r="W30">
        <f t="shared" si="6"/>
        <v>100</v>
      </c>
      <c r="X30">
        <f t="shared" si="7"/>
        <v>1</v>
      </c>
      <c r="Y30">
        <f>(X30-X29)/(V30-V29)</f>
        <v>5.0000000000000044E-3</v>
      </c>
      <c r="AC30">
        <f t="shared" si="8"/>
        <v>18</v>
      </c>
      <c r="AD30">
        <f t="shared" si="9"/>
        <v>18</v>
      </c>
      <c r="AE30">
        <f t="shared" si="15"/>
        <v>5.0000000000000044E-3</v>
      </c>
      <c r="AF30">
        <f>Y31</f>
        <v>0</v>
      </c>
      <c r="AH30">
        <f>Sheet1!$AD$25</f>
        <v>8</v>
      </c>
      <c r="AI30">
        <f>Sheet1!$AF$25</f>
        <v>0</v>
      </c>
      <c r="AJ30">
        <f t="shared" si="10"/>
        <v>9.9999999999999995E-7</v>
      </c>
    </row>
    <row r="31" spans="1:36" x14ac:dyDescent="0.3">
      <c r="A31">
        <f t="shared" si="11"/>
        <v>11</v>
      </c>
      <c r="B31">
        <f t="shared" si="0"/>
        <v>11</v>
      </c>
      <c r="C31">
        <v>5.5079105738705714</v>
      </c>
      <c r="D31">
        <f t="shared" si="1"/>
        <v>0.26845885441165374</v>
      </c>
      <c r="F31">
        <f t="array" ref="F31">$B31/$C$12*SUM(EXP(_xlfn.GAMMALN.PRECISE($C$12-$B31+1)-_xlfn.GAMMALN.PRECISE($C$12)+_xlfn.GAMMALN.PRECISE(i)-IFERROR(_xlfn.GAMMALN.PRECISE(i-$B31+1),0))*sample)</f>
        <v>5.8320054941053971</v>
      </c>
      <c r="G31">
        <f t="array" ref="G31">$B31/$C$12*SUM(EXP(_xlfn.GAMMALN.PRECISE($C$12-$B31+1)-_xlfn.GAMMALN.PRECISE($C$12)+_xlfn.GAMMALN.PRECISE($C$12-i+1)-IFERROR(_xlfn.GAMMALN.PRECISE($C$12-i+1-$B31+1),0))*sample)</f>
        <v>0.22333156072267593</v>
      </c>
      <c r="H31">
        <f>$G$11*B31+$G$14</f>
        <v>20.830303030303032</v>
      </c>
      <c r="I31">
        <f>$G$13*B31+$G$15</f>
        <v>11.492537313432836</v>
      </c>
      <c r="J31">
        <f t="shared" si="2"/>
        <v>0.95199301716613327</v>
      </c>
      <c r="K31">
        <f t="shared" si="3"/>
        <v>8.7012987012987014E-2</v>
      </c>
      <c r="M31">
        <f t="shared" si="12"/>
        <v>11</v>
      </c>
      <c r="N31">
        <f>INDEX($G$21:$G$120,$C$12-A31+1)</f>
        <v>6.6140723681272481E-2</v>
      </c>
      <c r="O31">
        <f>INDEX($K$21:$K$120,$C$12-$A31+1)</f>
        <v>1.1050634999175326E-2</v>
      </c>
      <c r="Q31">
        <f t="shared" si="4"/>
        <v>6.5907029788187993E-2</v>
      </c>
      <c r="R31">
        <f t="shared" si="13"/>
        <v>1.0990244090126E-2</v>
      </c>
      <c r="S31">
        <f t="shared" si="5"/>
        <v>0.258418858328888</v>
      </c>
      <c r="T31">
        <f t="shared" si="14"/>
        <v>0.1499735783291723</v>
      </c>
      <c r="V31">
        <f>V30+$V$17/10</f>
        <v>20</v>
      </c>
      <c r="W31">
        <f t="shared" si="6"/>
        <v>100</v>
      </c>
      <c r="X31">
        <f t="shared" si="7"/>
        <v>1</v>
      </c>
      <c r="Y31">
        <f>(X31-X30)/(V31-V30)</f>
        <v>0</v>
      </c>
      <c r="AC31">
        <f t="shared" si="8"/>
        <v>20</v>
      </c>
      <c r="AD31">
        <f t="shared" si="9"/>
        <v>20</v>
      </c>
      <c r="AE31">
        <f t="shared" si="15"/>
        <v>0</v>
      </c>
      <c r="AF31">
        <f t="shared" ref="AF22:AF31" si="16">AA32</f>
        <v>0</v>
      </c>
      <c r="AH31">
        <f>Sheet1!$AC$26</f>
        <v>10</v>
      </c>
      <c r="AI31">
        <f>Sheet1!$AE$26</f>
        <v>0</v>
      </c>
      <c r="AJ31">
        <f t="shared" si="10"/>
        <v>9.9999999999999995E-7</v>
      </c>
    </row>
    <row r="32" spans="1:36" x14ac:dyDescent="0.3">
      <c r="A32">
        <f t="shared" si="11"/>
        <v>12</v>
      </c>
      <c r="B32">
        <f t="shared" si="0"/>
        <v>12</v>
      </c>
      <c r="C32">
        <v>1.3127455068396814</v>
      </c>
      <c r="D32">
        <f t="shared" si="1"/>
        <v>0.29725215244251446</v>
      </c>
      <c r="F32">
        <f t="array" ref="F32">$B32/$C$12*SUM(EXP(_xlfn.GAMMALN.PRECISE($C$12-$B32+1)-_xlfn.GAMMALN.PRECISE($C$12)+_xlfn.GAMMALN.PRECISE(i)-IFERROR(_xlfn.GAMMALN.PRECISE(i-$B32+1),0))*sample)</f>
        <v>6.0799722015926632</v>
      </c>
      <c r="G32">
        <f t="array" ref="G32">$B32/$C$12*SUM(EXP(_xlfn.GAMMALN.PRECISE($C$12-$B32+1)-_xlfn.GAMMALN.PRECISE($C$12)+_xlfn.GAMMALN.PRECISE($C$12-i+1)-IFERROR(_xlfn.GAMMALN.PRECISE($C$12-i+1-$B32+1),0))*sample)</f>
        <v>0.2121307949284362</v>
      </c>
      <c r="H32">
        <f>$G$11*B32+$G$14</f>
        <v>22.610303030303029</v>
      </c>
      <c r="I32">
        <f>$G$13*B32+$G$15</f>
        <v>12.492537313432836</v>
      </c>
      <c r="J32">
        <f t="shared" si="2"/>
        <v>0.95577237515747715</v>
      </c>
      <c r="K32">
        <f t="shared" si="3"/>
        <v>8.0047789725209081E-2</v>
      </c>
      <c r="M32">
        <f t="shared" si="12"/>
        <v>12</v>
      </c>
      <c r="N32">
        <f>INDEX($G$21:$G$120,$C$12-A32+1)</f>
        <v>6.6618227095373295E-2</v>
      </c>
      <c r="O32">
        <f>INDEX($K$21:$K$120,$C$12-$A32+1)</f>
        <v>1.1174116077384923E-2</v>
      </c>
      <c r="Q32">
        <f t="shared" si="4"/>
        <v>6.6379475388322895E-2</v>
      </c>
      <c r="R32">
        <f t="shared" si="13"/>
        <v>1.1112375538280124E-2</v>
      </c>
      <c r="S32">
        <f t="shared" si="5"/>
        <v>0.25859726771194702</v>
      </c>
      <c r="T32">
        <f t="shared" si="14"/>
        <v>0.15182305498303222</v>
      </c>
      <c r="AH32">
        <f>Sheet1!$AD$26</f>
        <v>10</v>
      </c>
      <c r="AI32">
        <f>Sheet1!$AF$26</f>
        <v>0</v>
      </c>
      <c r="AJ32">
        <f t="shared" si="10"/>
        <v>9.9999999999999995E-7</v>
      </c>
    </row>
    <row r="33" spans="1:36" x14ac:dyDescent="0.3">
      <c r="A33">
        <f t="shared" si="11"/>
        <v>13</v>
      </c>
      <c r="B33">
        <f t="shared" si="0"/>
        <v>13</v>
      </c>
      <c r="C33">
        <v>0.63369012290457827</v>
      </c>
      <c r="D33">
        <f t="shared" si="1"/>
        <v>0.32146700499777636</v>
      </c>
      <c r="F33">
        <f t="array" ref="F33">$B33/$C$12*SUM(EXP(_xlfn.GAMMALN.PRECISE($C$12-$B33+1)-_xlfn.GAMMALN.PRECISE($C$12)+_xlfn.GAMMALN.PRECISE(i)-IFERROR(_xlfn.GAMMALN.PRECISE(i-$B33+1),0))*sample)</f>
        <v>6.3165179010821912</v>
      </c>
      <c r="G33">
        <f t="array" ref="G33">$B33/$C$12*SUM(EXP(_xlfn.GAMMALN.PRECISE($C$12-$B33+1)-_xlfn.GAMMALN.PRECISE($C$12)+_xlfn.GAMMALN.PRECISE($C$12-i+1)-IFERROR(_xlfn.GAMMALN.PRECISE($C$12-i+1-$B33+1),0))*sample)</f>
        <v>0.20248700795552393</v>
      </c>
      <c r="H33">
        <f>$G$11*B33+$G$14</f>
        <v>24.390303030303031</v>
      </c>
      <c r="I33">
        <f>$G$13*B33+$G$15</f>
        <v>13.492537313432836</v>
      </c>
      <c r="J33">
        <f t="shared" si="2"/>
        <v>0.95900009939369846</v>
      </c>
      <c r="K33">
        <f t="shared" si="3"/>
        <v>7.4115044247787615E-2</v>
      </c>
      <c r="M33">
        <f t="shared" si="12"/>
        <v>13</v>
      </c>
      <c r="N33">
        <f>INDEX($G$21:$G$120,$C$12-A33+1)</f>
        <v>6.7106018777637791E-2</v>
      </c>
      <c r="O33">
        <f>INDEX($K$21:$K$120,$C$12-$A33+1)</f>
        <v>1.1300387923764548E-2</v>
      </c>
      <c r="Q33">
        <f t="shared" si="4"/>
        <v>6.6862122936505536E-2</v>
      </c>
      <c r="R33">
        <f t="shared" si="13"/>
        <v>1.1237252000574734E-2</v>
      </c>
      <c r="S33">
        <f t="shared" si="5"/>
        <v>0.25886428770869541</v>
      </c>
      <c r="T33">
        <f t="shared" si="14"/>
        <v>0.15371421412352865</v>
      </c>
      <c r="AH33">
        <f>Sheet1!$AC$27</f>
        <v>12</v>
      </c>
      <c r="AI33">
        <f>Sheet1!$AE$27</f>
        <v>0</v>
      </c>
      <c r="AJ33">
        <f t="shared" si="10"/>
        <v>9.9999999999999995E-7</v>
      </c>
    </row>
    <row r="34" spans="1:36" x14ac:dyDescent="0.3">
      <c r="A34">
        <f t="shared" si="11"/>
        <v>14</v>
      </c>
      <c r="B34">
        <f t="shared" si="0"/>
        <v>14</v>
      </c>
      <c r="C34">
        <v>0.17538795417360853</v>
      </c>
      <c r="D34">
        <f t="shared" si="1"/>
        <v>0.32568156329203768</v>
      </c>
      <c r="F34">
        <f t="array" ref="F34">$B34/$C$12*SUM(EXP(_xlfn.GAMMALN.PRECISE($C$12-$B34+1)-_xlfn.GAMMALN.PRECISE($C$12)+_xlfn.GAMMALN.PRECISE(i)-IFERROR(_xlfn.GAMMALN.PRECISE(i-$B34+1),0))*sample)</f>
        <v>6.5429154396224813</v>
      </c>
      <c r="G34">
        <f t="array" ref="G34">$B34/$C$12*SUM(EXP(_xlfn.GAMMALN.PRECISE($C$12-$B34+1)-_xlfn.GAMMALN.PRECISE($C$12)+_xlfn.GAMMALN.PRECISE($C$12-i+1)-IFERROR(_xlfn.GAMMALN.PRECISE($C$12-i+1-$B34+1),0))*sample)</f>
        <v>0.19406804922379245</v>
      </c>
      <c r="H34">
        <f>$G$11*B34+$G$14</f>
        <v>26.170303030303032</v>
      </c>
      <c r="I34">
        <f>$G$13*B34+$G$15</f>
        <v>14.492537313432836</v>
      </c>
      <c r="J34">
        <f t="shared" si="2"/>
        <v>0.96178874968157291</v>
      </c>
      <c r="K34">
        <f t="shared" si="3"/>
        <v>6.9001029866117405E-2</v>
      </c>
      <c r="M34">
        <f t="shared" si="12"/>
        <v>14</v>
      </c>
      <c r="N34">
        <f>INDEX($G$21:$G$120,$C$12-A34+1)</f>
        <v>6.7604275033458255E-2</v>
      </c>
      <c r="O34">
        <f>INDEX($K$21:$K$120,$C$12-$A34+1)</f>
        <v>1.1429546229955647E-2</v>
      </c>
      <c r="Q34">
        <f t="shared" si="4"/>
        <v>6.735514690554803E-2</v>
      </c>
      <c r="R34">
        <f t="shared" si="13"/>
        <v>1.1364967076860098E-2</v>
      </c>
      <c r="S34">
        <f t="shared" si="5"/>
        <v>0.25922064135134226</v>
      </c>
      <c r="T34">
        <f t="shared" si="14"/>
        <v>0.15564770352582533</v>
      </c>
      <c r="AH34">
        <f>Sheet1!$AD$27</f>
        <v>12</v>
      </c>
      <c r="AI34">
        <f>Sheet1!$AF$27</f>
        <v>0</v>
      </c>
      <c r="AJ34">
        <f t="shared" si="10"/>
        <v>9.9999999999999995E-7</v>
      </c>
    </row>
    <row r="35" spans="1:36" x14ac:dyDescent="0.3">
      <c r="A35">
        <f t="shared" si="11"/>
        <v>15</v>
      </c>
      <c r="B35">
        <f t="shared" si="0"/>
        <v>15</v>
      </c>
      <c r="C35">
        <v>0.93029625664765825</v>
      </c>
      <c r="D35">
        <f t="shared" si="1"/>
        <v>0.32584145799597919</v>
      </c>
      <c r="F35">
        <f t="array" ref="F35">$B35/$C$12*SUM(EXP(_xlfn.GAMMALN.PRECISE($C$12-$B35+1)-_xlfn.GAMMALN.PRECISE($C$12)+_xlfn.GAMMALN.PRECISE(i)-IFERROR(_xlfn.GAMMALN.PRECISE(i-$B35+1),0))*sample)</f>
        <v>6.7602176378726595</v>
      </c>
      <c r="G35">
        <f t="array" ref="G35">$B35/$C$12*SUM(EXP(_xlfn.GAMMALN.PRECISE($C$12-$B35+1)-_xlfn.GAMMALN.PRECISE($C$12)+_xlfn.GAMMALN.PRECISE($C$12-i+1)-IFERROR(_xlfn.GAMMALN.PRECISE($C$12-i+1-$B35+1),0))*sample)</f>
        <v>0.18663236453679288</v>
      </c>
      <c r="H35">
        <f>$G$11*B35+$G$14</f>
        <v>27.950303030303029</v>
      </c>
      <c r="I35">
        <f>$G$13*B35+$G$15</f>
        <v>15.492537313432836</v>
      </c>
      <c r="J35">
        <f t="shared" si="2"/>
        <v>0.96422221258510776</v>
      </c>
      <c r="K35">
        <f t="shared" si="3"/>
        <v>6.454720616570328E-2</v>
      </c>
      <c r="M35">
        <f t="shared" si="12"/>
        <v>15</v>
      </c>
      <c r="N35">
        <f>INDEX($G$21:$G$120,$C$12-A35+1)</f>
        <v>6.8113176185216839E-2</v>
      </c>
      <c r="O35">
        <f>INDEX($K$21:$K$120,$C$12-$A35+1)</f>
        <v>1.1561691113028473E-2</v>
      </c>
      <c r="Q35">
        <f t="shared" si="4"/>
        <v>6.7858725609337547E-2</v>
      </c>
      <c r="R35">
        <f t="shared" si="13"/>
        <v>1.1495618671492059E-2</v>
      </c>
      <c r="S35">
        <f t="shared" si="5"/>
        <v>0.25966709372965507</v>
      </c>
      <c r="T35">
        <f t="shared" si="14"/>
        <v>0.15762417432542769</v>
      </c>
      <c r="AH35">
        <f>Sheet1!$AC$28</f>
        <v>14</v>
      </c>
      <c r="AI35">
        <f>Sheet1!$AE$28</f>
        <v>0</v>
      </c>
      <c r="AJ35">
        <f t="shared" si="10"/>
        <v>9.9999999999999995E-7</v>
      </c>
    </row>
    <row r="36" spans="1:36" x14ac:dyDescent="0.3">
      <c r="A36">
        <f t="shared" si="11"/>
        <v>16</v>
      </c>
      <c r="B36">
        <f t="shared" si="0"/>
        <v>16</v>
      </c>
      <c r="C36">
        <v>2.0883643336628266</v>
      </c>
      <c r="D36">
        <f t="shared" si="1"/>
        <v>0.33612761070479508</v>
      </c>
      <c r="F36">
        <f t="array" ref="F36">$B36/$C$12*SUM(EXP(_xlfn.GAMMALN.PRECISE($C$12-$B36+1)-_xlfn.GAMMALN.PRECISE($C$12)+_xlfn.GAMMALN.PRECISE(i)-IFERROR(_xlfn.GAMMALN.PRECISE(i-$B36+1),0))*sample)</f>
        <v>6.9693107181034479</v>
      </c>
      <c r="G36">
        <f t="array" ref="G36">$B36/$C$12*SUM(EXP(_xlfn.GAMMALN.PRECISE($C$12-$B36+1)-_xlfn.GAMMALN.PRECISE($C$12)+_xlfn.GAMMALN.PRECISE($C$12-i+1)-IFERROR(_xlfn.GAMMALN.PRECISE($C$12-i+1-$B36+1),0))*sample)</f>
        <v>0.17999973908531952</v>
      </c>
      <c r="H36">
        <f>$G$11*B36+$G$14</f>
        <v>29.73030303030303</v>
      </c>
      <c r="I36">
        <f>$G$13*B36+$G$15</f>
        <v>16.492537313432834</v>
      </c>
      <c r="J36">
        <f t="shared" si="2"/>
        <v>0.96636428498623994</v>
      </c>
      <c r="K36">
        <f t="shared" si="3"/>
        <v>6.0633484162895934E-2</v>
      </c>
      <c r="M36">
        <f t="shared" si="12"/>
        <v>16</v>
      </c>
      <c r="N36">
        <f>INDEX($G$21:$G$120,$C$12-A36+1)</f>
        <v>6.8632906964643331E-2</v>
      </c>
      <c r="O36">
        <f>INDEX($K$21:$K$120,$C$12-$A36+1)</f>
        <v>1.1696927374301676E-2</v>
      </c>
      <c r="Q36">
        <f t="shared" si="4"/>
        <v>6.8373041574930085E-2</v>
      </c>
      <c r="R36">
        <f t="shared" si="13"/>
        <v>1.1629309243665075E-2</v>
      </c>
      <c r="S36">
        <f t="shared" si="5"/>
        <v>0.26020444935439951</v>
      </c>
      <c r="T36">
        <f t="shared" si="14"/>
        <v>0.15964428161585625</v>
      </c>
      <c r="AH36">
        <f>Sheet1!$AD$28</f>
        <v>14</v>
      </c>
      <c r="AI36">
        <f>Sheet1!$AF$28</f>
        <v>0</v>
      </c>
      <c r="AJ36">
        <f t="shared" si="10"/>
        <v>9.9999999999999995E-7</v>
      </c>
    </row>
    <row r="37" spans="1:36" x14ac:dyDescent="0.3">
      <c r="A37">
        <f t="shared" si="11"/>
        <v>17</v>
      </c>
      <c r="B37">
        <f t="shared" si="0"/>
        <v>17</v>
      </c>
      <c r="C37">
        <v>0.85134312107986709</v>
      </c>
      <c r="D37">
        <f t="shared" si="1"/>
        <v>0.3599078837451235</v>
      </c>
      <c r="F37">
        <f t="array" ref="F37">$B37/$C$12*SUM(EXP(_xlfn.GAMMALN.PRECISE($C$12-$B37+1)-_xlfn.GAMMALN.PRECISE($C$12)+_xlfn.GAMMALN.PRECISE(i)-IFERROR(_xlfn.GAMMALN.PRECISE(i-$B37+1),0))*sample)</f>
        <v>7.1709517425969977</v>
      </c>
      <c r="G37">
        <f t="array" ref="G37">$B37/$C$12*SUM(EXP(_xlfn.GAMMALN.PRECISE($C$12-$B37+1)-_xlfn.GAMMALN.PRECISE($C$12)+_xlfn.GAMMALN.PRECISE($C$12-i+1)-IFERROR(_xlfn.GAMMALN.PRECISE($C$12-i+1-$B37+1),0))*sample)</f>
        <v>0.17403272584928642</v>
      </c>
      <c r="H37">
        <f>$G$11*B37+$G$14</f>
        <v>31.510303030303032</v>
      </c>
      <c r="I37">
        <f>$G$13*B37+$G$15</f>
        <v>17.492537313432834</v>
      </c>
      <c r="J37">
        <f t="shared" si="2"/>
        <v>0.96826434836128639</v>
      </c>
      <c r="K37">
        <f t="shared" si="3"/>
        <v>5.716723549488055E-2</v>
      </c>
      <c r="M37">
        <f t="shared" si="12"/>
        <v>17</v>
      </c>
      <c r="N37">
        <f>INDEX($G$21:$G$120,$C$12-A37+1)</f>
        <v>6.9163656947967542E-2</v>
      </c>
      <c r="O37">
        <f>INDEX($K$21:$K$120,$C$12-$A37+1)</f>
        <v>1.1835364776541247E-2</v>
      </c>
      <c r="Q37">
        <f t="shared" si="4"/>
        <v>6.8898281956305429E-2</v>
      </c>
      <c r="R37">
        <f t="shared" si="13"/>
        <v>1.1766146075421462E-2</v>
      </c>
      <c r="S37">
        <f t="shared" si="5"/>
        <v>0.26083354986184976</v>
      </c>
      <c r="T37">
        <f t="shared" si="14"/>
        <v>0.16170868517327958</v>
      </c>
      <c r="AH37">
        <f>Sheet1!$AC$29</f>
        <v>16</v>
      </c>
      <c r="AI37">
        <f>Sheet1!$AE$29</f>
        <v>0</v>
      </c>
      <c r="AJ37">
        <f t="shared" si="10"/>
        <v>9.9999999999999995E-7</v>
      </c>
    </row>
    <row r="38" spans="1:36" x14ac:dyDescent="0.3">
      <c r="A38">
        <f t="shared" si="11"/>
        <v>18</v>
      </c>
      <c r="B38">
        <f t="shared" si="0"/>
        <v>18</v>
      </c>
      <c r="C38">
        <v>6.5432255806726412</v>
      </c>
      <c r="D38">
        <f t="shared" si="1"/>
        <v>0.36630086794410027</v>
      </c>
      <c r="F38">
        <f t="array" ref="F38">$B38/$C$12*SUM(EXP(_xlfn.GAMMALN.PRECISE($C$12-$B38+1)-_xlfn.GAMMALN.PRECISE($C$12)+_xlfn.GAMMALN.PRECISE(i)-IFERROR(_xlfn.GAMMALN.PRECISE(i-$B38+1),0))*sample)</f>
        <v>7.3657955847356682</v>
      </c>
      <c r="G38">
        <f t="array" ref="G38">$B38/$C$12*SUM(EXP(_xlfn.GAMMALN.PRECISE($C$12-$B38+1)-_xlfn.GAMMALN.PRECISE($C$12)+_xlfn.GAMMALN.PRECISE($C$12-i+1)-IFERROR(_xlfn.GAMMALN.PRECISE($C$12-i+1-$B38+1),0))*sample)</f>
        <v>0.16862448399704125</v>
      </c>
      <c r="H38">
        <f>$G$11*B38+$G$14</f>
        <v>33.290303030303029</v>
      </c>
      <c r="I38">
        <f>$G$13*B38+$G$15</f>
        <v>18.492537313432834</v>
      </c>
      <c r="J38">
        <f t="shared" si="2"/>
        <v>0.96996122266926399</v>
      </c>
      <c r="K38">
        <f t="shared" si="3"/>
        <v>5.4075867635189671E-2</v>
      </c>
      <c r="M38">
        <f t="shared" si="12"/>
        <v>18</v>
      </c>
      <c r="N38">
        <f>INDEX($G$21:$G$120,$C$12-A38+1)</f>
        <v>6.97056210363734E-2</v>
      </c>
      <c r="O38">
        <f>INDEX($K$21:$K$120,$C$12-$A38+1)</f>
        <v>1.1977118341079729E-2</v>
      </c>
      <c r="Q38">
        <f t="shared" si="4"/>
        <v>6.9434638992170478E-2</v>
      </c>
      <c r="R38">
        <f t="shared" si="13"/>
        <v>1.1906241558810489E-2</v>
      </c>
      <c r="S38">
        <f t="shared" si="5"/>
        <v>0.26155527196541356</v>
      </c>
      <c r="T38">
        <f t="shared" si="14"/>
        <v>0.16381805031513383</v>
      </c>
      <c r="AH38">
        <f>Sheet1!$AD$29</f>
        <v>16</v>
      </c>
      <c r="AI38">
        <f>Sheet1!$AF$29</f>
        <v>5.0000000000000044E-3</v>
      </c>
      <c r="AJ38">
        <f t="shared" si="10"/>
        <v>5.0010000000000046E-3</v>
      </c>
    </row>
    <row r="39" spans="1:36" x14ac:dyDescent="0.3">
      <c r="A39">
        <f t="shared" si="11"/>
        <v>19</v>
      </c>
      <c r="B39">
        <f t="shared" si="0"/>
        <v>19</v>
      </c>
      <c r="C39">
        <v>3.6351309031990007</v>
      </c>
      <c r="D39">
        <f t="shared" si="1"/>
        <v>0.38785232071699799</v>
      </c>
      <c r="F39">
        <f t="array" ref="F39">$B39/$C$12*SUM(EXP(_xlfn.GAMMALN.PRECISE($C$12-$B39+1)-_xlfn.GAMMALN.PRECISE($C$12)+_xlfn.GAMMALN.PRECISE(i)-IFERROR(_xlfn.GAMMALN.PRECISE(i-$B39+1),0))*sample)</f>
        <v>7.5544148261981015</v>
      </c>
      <c r="G39">
        <f t="array" ref="G39">$B39/$C$12*SUM(EXP(_xlfn.GAMMALN.PRECISE($C$12-$B39+1)-_xlfn.GAMMALN.PRECISE($C$12)+_xlfn.GAMMALN.PRECISE($C$12-i+1)-IFERROR(_xlfn.GAMMALN.PRECISE($C$12-i+1-$B39+1),0))*sample)</f>
        <v>0.16369058370932055</v>
      </c>
      <c r="H39">
        <f>$G$11*B39+$G$14</f>
        <v>35.07030303030303</v>
      </c>
      <c r="I39">
        <f>$G$13*B39+$G$15</f>
        <v>19.492537313432834</v>
      </c>
      <c r="J39">
        <f t="shared" si="2"/>
        <v>0.97148584661113602</v>
      </c>
      <c r="K39">
        <f t="shared" si="3"/>
        <v>5.1301684532924968E-2</v>
      </c>
      <c r="M39">
        <f t="shared" si="12"/>
        <v>19</v>
      </c>
      <c r="N39">
        <f>INDEX($G$21:$G$120,$C$12-A39+1)</f>
        <v>7.0258999984447429E-2</v>
      </c>
      <c r="O39">
        <f>INDEX($K$21:$K$120,$C$12-$A39+1)</f>
        <v>1.2122308666546048E-2</v>
      </c>
      <c r="Q39">
        <f t="shared" si="4"/>
        <v>6.9982310510410414E-2</v>
      </c>
      <c r="R39">
        <f t="shared" si="13"/>
        <v>1.2049713503812887E-2</v>
      </c>
      <c r="S39">
        <f t="shared" si="5"/>
        <v>0.2623705256075185</v>
      </c>
      <c r="T39">
        <f t="shared" si="14"/>
        <v>0.16597304890006787</v>
      </c>
      <c r="AH39">
        <f>Sheet1!$AC$30</f>
        <v>18</v>
      </c>
      <c r="AI39">
        <f>Sheet1!$AE$30</f>
        <v>5.0000000000000044E-3</v>
      </c>
      <c r="AJ39">
        <f t="shared" si="10"/>
        <v>5.0010000000000046E-3</v>
      </c>
    </row>
    <row r="40" spans="1:36" x14ac:dyDescent="0.3">
      <c r="A40">
        <f t="shared" si="11"/>
        <v>20</v>
      </c>
      <c r="B40">
        <f t="shared" si="0"/>
        <v>20</v>
      </c>
      <c r="C40">
        <v>5.9614813111255351</v>
      </c>
      <c r="D40">
        <f t="shared" si="1"/>
        <v>0.40873814454460766</v>
      </c>
      <c r="F40">
        <f t="array" ref="F40">$B40/$C$12*SUM(EXP(_xlfn.GAMMALN.PRECISE($C$12-$B40+1)-_xlfn.GAMMALN.PRECISE($C$12)+_xlfn.GAMMALN.PRECISE(i)-IFERROR(_xlfn.GAMMALN.PRECISE(i-$B40+1),0))*sample)</f>
        <v>7.7373147396705235</v>
      </c>
      <c r="G40">
        <f t="array" ref="G40">$B40/$C$12*SUM(EXP(_xlfn.GAMMALN.PRECISE($C$12-$B40+1)-_xlfn.GAMMALN.PRECISE($C$12)+_xlfn.GAMMALN.PRECISE($C$12-i+1)-IFERROR(_xlfn.GAMMALN.PRECISE($C$12-i+1-$B40+1),0))*sample)</f>
        <v>0.15916333823007855</v>
      </c>
      <c r="H40">
        <f>$G$11*B40+$G$14</f>
        <v>36.850303030303031</v>
      </c>
      <c r="I40">
        <f>$G$13*B40+$G$15</f>
        <v>20.492537313432834</v>
      </c>
      <c r="J40">
        <f t="shared" si="2"/>
        <v>0.97286318109303815</v>
      </c>
      <c r="K40">
        <f t="shared" si="3"/>
        <v>4.879825200291333E-2</v>
      </c>
      <c r="M40">
        <f t="shared" si="12"/>
        <v>20</v>
      </c>
      <c r="N40">
        <f>INDEX($G$21:$G$120,$C$12-A40+1)</f>
        <v>7.0824000979548066E-2</v>
      </c>
      <c r="O40">
        <f>INDEX($K$21:$K$120,$C$12-$A40+1)</f>
        <v>1.2271062271062271E-2</v>
      </c>
      <c r="Q40">
        <f t="shared" si="4"/>
        <v>7.0541500481997754E-2</v>
      </c>
      <c r="R40">
        <f t="shared" si="13"/>
        <v>1.2196685468804159E-2</v>
      </c>
      <c r="S40">
        <f t="shared" si="5"/>
        <v>0.26328025225818863</v>
      </c>
      <c r="T40">
        <f t="shared" si="14"/>
        <v>0.16817436047678674</v>
      </c>
      <c r="AH40">
        <f>Sheet1!$AD$30</f>
        <v>18</v>
      </c>
      <c r="AI40">
        <f>Sheet1!$AF$30</f>
        <v>0</v>
      </c>
      <c r="AJ40">
        <f t="shared" si="10"/>
        <v>9.9999999999999995E-7</v>
      </c>
    </row>
    <row r="41" spans="1:36" x14ac:dyDescent="0.3">
      <c r="A41">
        <f t="shared" si="11"/>
        <v>21</v>
      </c>
      <c r="B41">
        <f t="shared" si="0"/>
        <v>21</v>
      </c>
      <c r="C41">
        <v>0.70388512460323427</v>
      </c>
      <c r="D41">
        <f t="shared" si="1"/>
        <v>0.41891316311631421</v>
      </c>
      <c r="F41">
        <f t="array" ref="F41">$B41/$C$12*SUM(EXP(_xlfn.GAMMALN.PRECISE($C$12-$B41+1)-_xlfn.GAMMALN.PRECISE($C$12)+_xlfn.GAMMALN.PRECISE(i)-IFERROR(_xlfn.GAMMALN.PRECISE(i-$B41+1),0))*sample)</f>
        <v>7.9149447748191566</v>
      </c>
      <c r="G41">
        <f t="array" ref="G41">$B41/$C$12*SUM(EXP(_xlfn.GAMMALN.PRECISE($C$12-$B41+1)-_xlfn.GAMMALN.PRECISE($C$12)+_xlfn.GAMMALN.PRECISE($C$12-i+1)-IFERROR(_xlfn.GAMMALN.PRECISE($C$12-i+1-$B41+1),0))*sample)</f>
        <v>0.1549877910024485</v>
      </c>
      <c r="H41">
        <f>$G$11*B41+$G$14</f>
        <v>38.630303030303033</v>
      </c>
      <c r="I41">
        <f>$G$13*B41+$G$15</f>
        <v>21.492537313432834</v>
      </c>
      <c r="J41">
        <f t="shared" si="2"/>
        <v>0.97411358644493251</v>
      </c>
      <c r="K41">
        <f t="shared" si="3"/>
        <v>4.6527777777777779E-2</v>
      </c>
      <c r="M41">
        <f t="shared" si="12"/>
        <v>21</v>
      </c>
      <c r="N41">
        <f>INDEX($G$21:$G$120,$C$12-A41+1)</f>
        <v>7.1400838275290091E-2</v>
      </c>
      <c r="O41">
        <f>INDEX($K$21:$K$120,$C$12-$A41+1)</f>
        <v>1.2423511959948081E-2</v>
      </c>
      <c r="Q41">
        <f t="shared" si="4"/>
        <v>7.1112419627419071E-2</v>
      </c>
      <c r="R41">
        <f t="shared" si="13"/>
        <v>1.2347287115505177E-2</v>
      </c>
      <c r="S41">
        <f t="shared" si="5"/>
        <v>0.26428542330936466</v>
      </c>
      <c r="T41">
        <f t="shared" si="14"/>
        <v>0.17042267358967256</v>
      </c>
      <c r="AH41">
        <f>Sheet1!$AC$31</f>
        <v>20</v>
      </c>
      <c r="AI41">
        <f>Sheet1!$AE$31</f>
        <v>0</v>
      </c>
      <c r="AJ41">
        <f t="shared" si="10"/>
        <v>9.9999999999999995E-7</v>
      </c>
    </row>
    <row r="42" spans="1:36" x14ac:dyDescent="0.3">
      <c r="A42">
        <f t="shared" si="11"/>
        <v>22</v>
      </c>
      <c r="B42">
        <f t="shared" si="0"/>
        <v>22</v>
      </c>
      <c r="C42">
        <v>0.45149655240475389</v>
      </c>
      <c r="D42">
        <f t="shared" si="1"/>
        <v>0.45149655240475389</v>
      </c>
      <c r="F42">
        <f t="array" ref="F42">$B42/$C$12*SUM(EXP(_xlfn.GAMMALN.PRECISE($C$12-$B42+1)-_xlfn.GAMMALN.PRECISE($C$12)+_xlfn.GAMMALN.PRECISE(i)-IFERROR(_xlfn.GAMMALN.PRECISE(i-$B42+1),0))*sample)</f>
        <v>8.0877075043457776</v>
      </c>
      <c r="G42">
        <f t="array" ref="G42">$B42/$C$12*SUM(EXP(_xlfn.GAMMALN.PRECISE($C$12-$B42+1)-_xlfn.GAMMALN.PRECISE($C$12)+_xlfn.GAMMALN.PRECISE($C$12-i+1)-IFERROR(_xlfn.GAMMALN.PRECISE($C$12-i+1-$B42+1),0))*sample)</f>
        <v>0.15111881477631614</v>
      </c>
      <c r="H42">
        <f>$G$11*B42+$G$14</f>
        <v>40.410303030303034</v>
      </c>
      <c r="I42">
        <f>$G$13*B42+$G$15</f>
        <v>22.492537313432834</v>
      </c>
      <c r="J42">
        <f t="shared" si="2"/>
        <v>0.97525383565547341</v>
      </c>
      <c r="K42">
        <f t="shared" si="3"/>
        <v>4.4459190444591908E-2</v>
      </c>
      <c r="M42">
        <f t="shared" si="12"/>
        <v>22</v>
      </c>
      <c r="N42">
        <f>INDEX($G$21:$G$120,$C$12-A42+1)</f>
        <v>7.1989733882688062E-2</v>
      </c>
      <c r="O42">
        <f>INDEX($K$21:$K$120,$C$12-$A42+1)</f>
        <v>1.2579797221179122E-2</v>
      </c>
      <c r="Q42">
        <f t="shared" si="4"/>
        <v>7.1695286078989076E-2</v>
      </c>
      <c r="R42">
        <f t="shared" si="13"/>
        <v>1.2501654590563602E-2</v>
      </c>
      <c r="S42">
        <f t="shared" si="5"/>
        <v>0.2653870384966629</v>
      </c>
      <c r="T42">
        <f t="shared" si="14"/>
        <v>0.1727186872495069</v>
      </c>
      <c r="AH42">
        <f>Sheet1!$AD$31</f>
        <v>20</v>
      </c>
      <c r="AI42">
        <f>Sheet1!$AF$31</f>
        <v>0</v>
      </c>
      <c r="AJ42">
        <f t="shared" si="10"/>
        <v>9.9999999999999995E-7</v>
      </c>
    </row>
    <row r="43" spans="1:36" x14ac:dyDescent="0.3">
      <c r="A43">
        <f t="shared" si="11"/>
        <v>23</v>
      </c>
      <c r="B43">
        <f t="shared" si="0"/>
        <v>23</v>
      </c>
      <c r="C43">
        <v>1.1337716457270364</v>
      </c>
      <c r="D43">
        <f t="shared" si="1"/>
        <v>0.4781260145630466</v>
      </c>
      <c r="F43">
        <f t="array" ref="F43">$B43/$C$12*SUM(EXP(_xlfn.GAMMALN.PRECISE($C$12-$B43+1)-_xlfn.GAMMALN.PRECISE($C$12)+_xlfn.GAMMALN.PRECISE(i)-IFERROR(_xlfn.GAMMALN.PRECISE(i-$B43+1),0))*sample)</f>
        <v>8.2559656915716086</v>
      </c>
      <c r="G43">
        <f t="array" ref="G43">$B43/$C$12*SUM(EXP(_xlfn.GAMMALN.PRECISE($C$12-$B43+1)-_xlfn.GAMMALN.PRECISE($C$12)+_xlfn.GAMMALN.PRECISE($C$12-i+1)-IFERROR(_xlfn.GAMMALN.PRECISE($C$12-i+1-$B43+1),0))*sample)</f>
        <v>0.14751897554908036</v>
      </c>
      <c r="H43">
        <f>$G$11*B43+$G$14</f>
        <v>42.190303030303028</v>
      </c>
      <c r="I43">
        <f>$G$13*B43+$G$15</f>
        <v>23.492537313432834</v>
      </c>
      <c r="J43">
        <f t="shared" si="2"/>
        <v>0.97629787111787858</v>
      </c>
      <c r="K43">
        <f t="shared" si="3"/>
        <v>4.2566709021601021E-2</v>
      </c>
      <c r="M43">
        <f t="shared" si="12"/>
        <v>23</v>
      </c>
      <c r="N43">
        <f>INDEX($G$21:$G$120,$C$12-A43+1)</f>
        <v>7.259091832274793E-2</v>
      </c>
      <c r="O43">
        <f>INDEX($K$21:$K$120,$C$12-$A43+1)</f>
        <v>1.274006465107435E-2</v>
      </c>
      <c r="Q43">
        <f t="shared" si="4"/>
        <v>7.2290326102717989E-2</v>
      </c>
      <c r="R43">
        <f t="shared" si="13"/>
        <v>1.2659930936126735E-2</v>
      </c>
      <c r="S43">
        <f t="shared" si="5"/>
        <v>0.26658612435023671</v>
      </c>
      <c r="T43">
        <f t="shared" si="14"/>
        <v>0.17506311257792292</v>
      </c>
    </row>
    <row r="44" spans="1:36" x14ac:dyDescent="0.3">
      <c r="A44">
        <f t="shared" si="11"/>
        <v>24</v>
      </c>
      <c r="B44">
        <f t="shared" si="0"/>
        <v>24</v>
      </c>
      <c r="C44">
        <v>0.75404825161688316</v>
      </c>
      <c r="D44">
        <f t="shared" si="1"/>
        <v>0.4805765540713996</v>
      </c>
      <c r="F44">
        <f t="array" ref="F44">$B44/$C$12*SUM(EXP(_xlfn.GAMMALN.PRECISE($C$12-$B44+1)-_xlfn.GAMMALN.PRECISE($C$12)+_xlfn.GAMMALN.PRECISE(i)-IFERROR(_xlfn.GAMMALN.PRECISE(i-$B44+1),0))*sample)</f>
        <v>8.4200479465385651</v>
      </c>
      <c r="G44">
        <f t="array" ref="G44">$B44/$C$12*SUM(EXP(_xlfn.GAMMALN.PRECISE($C$12-$B44+1)-_xlfn.GAMMALN.PRECISE($C$12)+_xlfn.GAMMALN.PRECISE($C$12-i+1)-IFERROR(_xlfn.GAMMALN.PRECISE($C$12-i+1-$B44+1),0))*sample)</f>
        <v>0.14415693391954079</v>
      </c>
      <c r="H44">
        <f>$G$11*B44+$G$14</f>
        <v>43.970303030303029</v>
      </c>
      <c r="I44">
        <f>$G$13*B44+$G$15</f>
        <v>24.492537313432834</v>
      </c>
      <c r="J44">
        <f t="shared" si="2"/>
        <v>0.97725737756888253</v>
      </c>
      <c r="K44">
        <f t="shared" si="3"/>
        <v>4.0828762949421088E-2</v>
      </c>
      <c r="M44">
        <f t="shared" si="12"/>
        <v>24</v>
      </c>
      <c r="N44">
        <f>INDEX($G$21:$G$120,$C$12-A44+1)</f>
        <v>7.3204631444742665E-2</v>
      </c>
      <c r="O44">
        <f>INDEX($K$21:$K$120,$C$12-$A44+1)</f>
        <v>1.2904468412942989E-2</v>
      </c>
      <c r="Q44">
        <f t="shared" si="4"/>
        <v>7.2897774883745298E-2</v>
      </c>
      <c r="R44">
        <f t="shared" si="13"/>
        <v>1.2822266532008669E-2</v>
      </c>
      <c r="S44">
        <f t="shared" si="5"/>
        <v>0.2678837326050364</v>
      </c>
      <c r="T44">
        <f t="shared" si="14"/>
        <v>0.17745667463458858</v>
      </c>
    </row>
    <row r="45" spans="1:36" x14ac:dyDescent="0.3">
      <c r="A45">
        <f t="shared" si="11"/>
        <v>25</v>
      </c>
      <c r="B45">
        <f t="shared" si="0"/>
        <v>25</v>
      </c>
      <c r="C45">
        <v>0.18035547654215023</v>
      </c>
      <c r="D45">
        <f t="shared" si="1"/>
        <v>0.49351019400205531</v>
      </c>
      <c r="F45">
        <f t="array" ref="F45">$B45/$C$12*SUM(EXP(_xlfn.GAMMALN.PRECISE($C$12-$B45+1)-_xlfn.GAMMALN.PRECISE($C$12)+_xlfn.GAMMALN.PRECISE(i)-IFERROR(_xlfn.GAMMALN.PRECISE(i-$B45+1),0))*sample)</f>
        <v>8.5802533064048632</v>
      </c>
      <c r="G45">
        <f t="array" ref="G45">$B45/$C$12*SUM(EXP(_xlfn.GAMMALN.PRECISE($C$12-$B45+1)-_xlfn.GAMMALN.PRECISE($C$12)+_xlfn.GAMMALN.PRECISE($C$12-i+1)-IFERROR(_xlfn.GAMMALN.PRECISE($C$12-i+1-$B45+1),0))*sample)</f>
        <v>0.1410062313769361</v>
      </c>
      <c r="H45">
        <f>$G$11*B45+$G$14</f>
        <v>45.75030303030303</v>
      </c>
      <c r="I45">
        <f>$G$13*B45+$G$15</f>
        <v>25.492537313432834</v>
      </c>
      <c r="J45">
        <f t="shared" si="2"/>
        <v>0.97814222128020345</v>
      </c>
      <c r="K45">
        <f t="shared" si="3"/>
        <v>3.9227166276346606E-2</v>
      </c>
      <c r="M45">
        <f t="shared" si="12"/>
        <v>25</v>
      </c>
      <c r="N45">
        <f>INDEX($G$21:$G$120,$C$12-A45+1)</f>
        <v>7.3831123314840291E-2</v>
      </c>
      <c r="O45">
        <f>INDEX($K$21:$K$120,$C$12-$A45+1)</f>
        <v>1.3073170731707317E-2</v>
      </c>
      <c r="Q45">
        <f t="shared" si="4"/>
        <v>7.3517877379791485E-2</v>
      </c>
      <c r="R45">
        <f t="shared" si="13"/>
        <v>1.2988819572325153E-2</v>
      </c>
      <c r="S45">
        <f t="shared" si="5"/>
        <v>0.26928093853482638</v>
      </c>
      <c r="T45">
        <f t="shared" si="14"/>
        <v>0.17990011443675355</v>
      </c>
    </row>
    <row r="46" spans="1:36" x14ac:dyDescent="0.3">
      <c r="A46">
        <f t="shared" si="11"/>
        <v>26</v>
      </c>
      <c r="B46">
        <f t="shared" si="0"/>
        <v>26</v>
      </c>
      <c r="C46">
        <v>17.326284623062403</v>
      </c>
      <c r="D46">
        <f t="shared" si="1"/>
        <v>0.51576938316973719</v>
      </c>
      <c r="F46">
        <f t="array" ref="F46">$B46/$C$12*SUM(EXP(_xlfn.GAMMALN.PRECISE($C$12-$B46+1)-_xlfn.GAMMALN.PRECISE($C$12)+_xlfn.GAMMALN.PRECISE(i)-IFERROR(_xlfn.GAMMALN.PRECISE(i-$B46+1),0))*sample)</f>
        <v>8.7368549855365831</v>
      </c>
      <c r="G46">
        <f t="array" ref="G46">$B46/$C$12*SUM(EXP(_xlfn.GAMMALN.PRECISE($C$12-$B46+1)-_xlfn.GAMMALN.PRECISE($C$12)+_xlfn.GAMMALN.PRECISE($C$12-i+1)-IFERROR(_xlfn.GAMMALN.PRECISE($C$12-i+1-$B46+1),0))*sample)</f>
        <v>0.13804435707667767</v>
      </c>
      <c r="H46">
        <f>$G$11*B46+$G$14</f>
        <v>47.530303030303031</v>
      </c>
      <c r="I46">
        <f>$G$13*B46+$G$15</f>
        <v>26.492537313432834</v>
      </c>
      <c r="J46">
        <f t="shared" si="2"/>
        <v>0.97896079056423335</v>
      </c>
      <c r="K46">
        <f t="shared" si="3"/>
        <v>3.7746478873239439E-2</v>
      </c>
      <c r="M46">
        <f t="shared" si="12"/>
        <v>26</v>
      </c>
      <c r="N46">
        <f>INDEX($G$21:$G$120,$C$12-A46+1)</f>
        <v>7.4470655180187847E-2</v>
      </c>
      <c r="O46">
        <f>INDEX($K$21:$K$120,$C$12-$A46+1)</f>
        <v>1.324634242783709E-2</v>
      </c>
      <c r="Q46">
        <f t="shared" si="4"/>
        <v>7.4150889247514062E-2</v>
      </c>
      <c r="R46">
        <f t="shared" si="13"/>
        <v>1.3159756579772204E-2</v>
      </c>
      <c r="S46">
        <f t="shared" si="5"/>
        <v>0.27077883919929852</v>
      </c>
      <c r="T46">
        <f t="shared" si="14"/>
        <v>0.18239419118124589</v>
      </c>
    </row>
    <row r="47" spans="1:36" x14ac:dyDescent="0.3">
      <c r="A47">
        <f t="shared" si="11"/>
        <v>27</v>
      </c>
      <c r="B47">
        <f t="shared" si="0"/>
        <v>27</v>
      </c>
      <c r="C47">
        <v>2.447520907442172</v>
      </c>
      <c r="D47">
        <f t="shared" si="1"/>
        <v>0.54136235605550131</v>
      </c>
      <c r="F47">
        <f t="array" ref="F47">$B47/$C$12*SUM(EXP(_xlfn.GAMMALN.PRECISE($C$12-$B47+1)-_xlfn.GAMMALN.PRECISE($C$12)+_xlfn.GAMMALN.PRECISE(i)-IFERROR(_xlfn.GAMMALN.PRECISE(i-$B47+1),0))*sample)</f>
        <v>8.8901034772469156</v>
      </c>
      <c r="G47">
        <f t="array" ref="G47">$B47/$C$12*SUM(EXP(_xlfn.GAMMALN.PRECISE($C$12-$B47+1)-_xlfn.GAMMALN.PRECISE($C$12)+_xlfn.GAMMALN.PRECISE($C$12-i+1)-IFERROR(_xlfn.GAMMALN.PRECISE($C$12-i+1-$B47+1),0))*sample)</f>
        <v>0.13525202213162024</v>
      </c>
      <c r="H47">
        <f>$G$11*B47+$G$14</f>
        <v>49.310303030303032</v>
      </c>
      <c r="I47">
        <f>$G$13*B47+$G$15</f>
        <v>27.492537313432834</v>
      </c>
      <c r="J47">
        <f t="shared" si="2"/>
        <v>0.97972026253041955</v>
      </c>
      <c r="K47">
        <f t="shared" si="3"/>
        <v>3.6373507057546148E-2</v>
      </c>
      <c r="M47">
        <f t="shared" si="12"/>
        <v>27</v>
      </c>
      <c r="N47">
        <f>INDEX($G$21:$G$120,$C$12-A47+1)</f>
        <v>7.5123500514061997E-2</v>
      </c>
      <c r="O47">
        <f>INDEX($K$21:$K$120,$C$12-$A47+1)</f>
        <v>1.3424163494289721E-2</v>
      </c>
      <c r="Q47">
        <f t="shared" si="4"/>
        <v>7.4797077847124915E-2</v>
      </c>
      <c r="R47">
        <f t="shared" si="13"/>
        <v>1.3335252961063405E-2</v>
      </c>
      <c r="S47">
        <f t="shared" si="5"/>
        <v>0.27237855158954144</v>
      </c>
      <c r="T47">
        <f t="shared" si="14"/>
        <v>0.1849396846794624</v>
      </c>
    </row>
    <row r="48" spans="1:36" x14ac:dyDescent="0.3">
      <c r="A48">
        <f t="shared" si="11"/>
        <v>28</v>
      </c>
      <c r="B48">
        <f t="shared" si="0"/>
        <v>28</v>
      </c>
      <c r="C48">
        <v>0.4805765540713996</v>
      </c>
      <c r="D48">
        <f t="shared" si="1"/>
        <v>0.55438319543806547</v>
      </c>
      <c r="F48">
        <f t="array" ref="F48">$B48/$C$12*SUM(EXP(_xlfn.GAMMALN.PRECISE($C$12-$B48+1)-_xlfn.GAMMALN.PRECISE($C$12)+_xlfn.GAMMALN.PRECISE(i)-IFERROR(_xlfn.GAMMALN.PRECISE(i-$B48+1),0))*sample)</f>
        <v>9.0402291438466325</v>
      </c>
      <c r="G48">
        <f t="array" ref="G48">$B48/$C$12*SUM(EXP(_xlfn.GAMMALN.PRECISE($C$12-$B48+1)-_xlfn.GAMMALN.PRECISE($C$12)+_xlfn.GAMMALN.PRECISE($C$12-i+1)-IFERROR(_xlfn.GAMMALN.PRECISE($C$12-i+1-$B48+1),0))*sample)</f>
        <v>0.13261258951757826</v>
      </c>
      <c r="H48">
        <f>$G$11*B48+$G$14</f>
        <v>51.090303030303033</v>
      </c>
      <c r="I48">
        <f>$G$13*B48+$G$15</f>
        <v>28.492537313432834</v>
      </c>
      <c r="J48">
        <f t="shared" si="2"/>
        <v>0.98042681407845877</v>
      </c>
      <c r="K48">
        <f t="shared" si="3"/>
        <v>3.5096909376636988E-2</v>
      </c>
      <c r="M48">
        <f t="shared" si="12"/>
        <v>28</v>
      </c>
      <c r="N48">
        <f>INDEX($G$21:$G$120,$C$12-A48+1)</f>
        <v>7.5789946148484569E-2</v>
      </c>
      <c r="O48">
        <f>INDEX($K$21:$K$120,$C$12-$A48+1)</f>
        <v>1.3606823720552396E-2</v>
      </c>
      <c r="Q48">
        <f t="shared" si="4"/>
        <v>7.545672333127329E-2</v>
      </c>
      <c r="R48">
        <f t="shared" si="13"/>
        <v>1.3515493607421058E-2</v>
      </c>
      <c r="S48">
        <f t="shared" si="5"/>
        <v>0.27408121057156737</v>
      </c>
      <c r="T48">
        <f t="shared" si="14"/>
        <v>0.18753739801686165</v>
      </c>
    </row>
    <row r="49" spans="1:20" x14ac:dyDescent="0.3">
      <c r="A49">
        <f t="shared" si="11"/>
        <v>29</v>
      </c>
      <c r="B49">
        <f t="shared" si="0"/>
        <v>29</v>
      </c>
      <c r="C49">
        <v>1.2290993857915931</v>
      </c>
      <c r="D49">
        <f t="shared" si="1"/>
        <v>0.57031528565410483</v>
      </c>
      <c r="F49">
        <f t="array" ref="F49">$B49/$C$12*SUM(EXP(_xlfn.GAMMALN.PRECISE($C$12-$B49+1)-_xlfn.GAMMALN.PRECISE($C$12)+_xlfn.GAMMALN.PRECISE(i)-IFERROR(_xlfn.GAMMALN.PRECISE(i-$B49+1),0))*sample)</f>
        <v>9.1874443988805456</v>
      </c>
      <c r="G49">
        <f t="array" ref="G49">$B49/$C$12*SUM(EXP(_xlfn.GAMMALN.PRECISE($C$12-$B49+1)-_xlfn.GAMMALN.PRECISE($C$12)+_xlfn.GAMMALN.PRECISE($C$12-i+1)-IFERROR(_xlfn.GAMMALN.PRECISE($C$12-i+1-$B49+1),0))*sample)</f>
        <v>0.13011162207714613</v>
      </c>
      <c r="H49">
        <f>$G$11*B49+$G$14</f>
        <v>52.870303030303027</v>
      </c>
      <c r="I49">
        <f>$G$13*B49+$G$15</f>
        <v>29.492537313432834</v>
      </c>
      <c r="J49">
        <f t="shared" si="2"/>
        <v>0.98108579027007203</v>
      </c>
      <c r="K49">
        <f t="shared" si="3"/>
        <v>3.3906882591093118E-2</v>
      </c>
      <c r="M49">
        <f t="shared" si="12"/>
        <v>29</v>
      </c>
      <c r="N49">
        <f>INDEX($G$21:$G$120,$C$12-A49+1)</f>
        <v>7.6470293501081699E-2</v>
      </c>
      <c r="O49">
        <f>INDEX($K$21:$K$120,$C$12-$A49+1)</f>
        <v>1.3794523368334363E-2</v>
      </c>
      <c r="Q49">
        <f t="shared" si="4"/>
        <v>7.6130119824783127E-2</v>
      </c>
      <c r="R49">
        <f t="shared" si="13"/>
        <v>1.3700673544443379E-2</v>
      </c>
      <c r="S49">
        <f t="shared" si="5"/>
        <v>0.27588796673559407</v>
      </c>
      <c r="T49">
        <f t="shared" si="14"/>
        <v>0.19018816044899112</v>
      </c>
    </row>
    <row r="50" spans="1:20" x14ac:dyDescent="0.3">
      <c r="A50">
        <f t="shared" si="11"/>
        <v>30</v>
      </c>
      <c r="B50">
        <f t="shared" si="0"/>
        <v>30</v>
      </c>
      <c r="C50">
        <v>1.8409274576105739</v>
      </c>
      <c r="D50">
        <f t="shared" si="1"/>
        <v>0.5751094957318863</v>
      </c>
      <c r="F50">
        <f t="array" ref="F50">$B50/$C$12*SUM(EXP(_xlfn.GAMMALN.PRECISE($C$12-$B50+1)-_xlfn.GAMMALN.PRECISE($C$12)+_xlfn.GAMMALN.PRECISE(i)-IFERROR(_xlfn.GAMMALN.PRECISE(i-$B50+1),0))*sample)</f>
        <v>9.3319455613346758</v>
      </c>
      <c r="G50">
        <f t="array" ref="G50">$B50/$C$12*SUM(EXP(_xlfn.GAMMALN.PRECISE($C$12-$B50+1)-_xlfn.GAMMALN.PRECISE($C$12)+_xlfn.GAMMALN.PRECISE($C$12-i+1)-IFERROR(_xlfn.GAMMALN.PRECISE($C$12-i+1-$B50+1),0))*sample)</f>
        <v>0.12773652110823872</v>
      </c>
      <c r="H50">
        <f>$G$11*B50+$G$14</f>
        <v>54.650303030303029</v>
      </c>
      <c r="I50">
        <f>$G$13*B50+$G$15</f>
        <v>30.492537313432834</v>
      </c>
      <c r="J50">
        <f t="shared" si="2"/>
        <v>0.98170183979683501</v>
      </c>
      <c r="K50">
        <f t="shared" si="3"/>
        <v>3.2794909446891826E-2</v>
      </c>
      <c r="M50">
        <f t="shared" si="12"/>
        <v>30</v>
      </c>
      <c r="N50">
        <f>INDEX($G$21:$G$120,$C$12-A50+1)</f>
        <v>7.7164859904094982E-2</v>
      </c>
      <c r="O50">
        <f>INDEX($K$21:$K$120,$C$12-$A50+1)</f>
        <v>1.3987473903966598E-2</v>
      </c>
      <c r="Q50">
        <f t="shared" si="4"/>
        <v>7.6817576702588347E-2</v>
      </c>
      <c r="R50">
        <f t="shared" si="13"/>
        <v>1.3890998636150481E-2</v>
      </c>
      <c r="S50">
        <f t="shared" si="5"/>
        <v>0.27779998398302236</v>
      </c>
      <c r="T50">
        <f t="shared" si="14"/>
        <v>0.19289283054704912</v>
      </c>
    </row>
    <row r="51" spans="1:20" x14ac:dyDescent="0.3">
      <c r="A51">
        <f t="shared" si="11"/>
        <v>31</v>
      </c>
      <c r="B51">
        <f t="shared" si="0"/>
        <v>31</v>
      </c>
      <c r="C51">
        <v>2.6428321329145379</v>
      </c>
      <c r="D51">
        <f t="shared" si="1"/>
        <v>0.58840206394742811</v>
      </c>
      <c r="F51">
        <f t="array" ref="F51">$B51/$C$12*SUM(EXP(_xlfn.GAMMALN.PRECISE($C$12-$B51+1)-_xlfn.GAMMALN.PRECISE($C$12)+_xlfn.GAMMALN.PRECISE(i)-IFERROR(_xlfn.GAMMALN.PRECISE(i-$B51+1),0))*sample)</f>
        <v>9.4739144437153104</v>
      </c>
      <c r="G51">
        <f t="array" ref="G51">$B51/$C$12*SUM(EXP(_xlfn.GAMMALN.PRECISE($C$12-$B51+1)-_xlfn.GAMMALN.PRECISE($C$12)+_xlfn.GAMMALN.PRECISE($C$12-i+1)-IFERROR(_xlfn.GAMMALN.PRECISE($C$12-i+1-$B51+1),0))*sample)</f>
        <v>0.12547623509757094</v>
      </c>
      <c r="H51">
        <f>$G$11*B51+$G$14</f>
        <v>56.43030303030303</v>
      </c>
      <c r="I51">
        <f>$G$13*B51+$G$15</f>
        <v>31.492537313432834</v>
      </c>
      <c r="J51">
        <f t="shared" si="2"/>
        <v>0.98227902480936524</v>
      </c>
      <c r="K51">
        <f t="shared" si="3"/>
        <v>3.175355450236967E-2</v>
      </c>
      <c r="M51">
        <f t="shared" si="12"/>
        <v>31</v>
      </c>
      <c r="N51">
        <f>INDEX($G$21:$G$120,$C$12-A51+1)</f>
        <v>7.7873980043978372E-2</v>
      </c>
      <c r="O51">
        <f>INDEX($K$21:$K$120,$C$12-$A51+1)</f>
        <v>1.4185898793139954E-2</v>
      </c>
      <c r="Q51">
        <f t="shared" si="4"/>
        <v>7.7519419974036677E-2</v>
      </c>
      <c r="R51">
        <f t="shared" si="13"/>
        <v>1.4086686348553276E-2</v>
      </c>
      <c r="S51">
        <f t="shared" si="5"/>
        <v>0.27981843698020648</v>
      </c>
      <c r="T51">
        <f t="shared" si="14"/>
        <v>0.19565229960697184</v>
      </c>
    </row>
    <row r="52" spans="1:20" x14ac:dyDescent="0.3">
      <c r="A52">
        <f t="shared" si="11"/>
        <v>32</v>
      </c>
      <c r="B52">
        <f t="shared" si="0"/>
        <v>32</v>
      </c>
      <c r="C52">
        <v>1.2083984645554458</v>
      </c>
      <c r="D52">
        <f t="shared" si="1"/>
        <v>0.61324312064658304</v>
      </c>
      <c r="F52">
        <f t="array" ref="F52">$B52/$C$12*SUM(EXP(_xlfn.GAMMALN.PRECISE($C$12-$B52+1)-_xlfn.GAMMALN.PRECISE($C$12)+_xlfn.GAMMALN.PRECISE(i)-IFERROR(_xlfn.GAMMALN.PRECISE(i-$B52+1),0))*sample)</f>
        <v>9.6135197224514979</v>
      </c>
      <c r="G52">
        <f t="array" ref="G52">$B52/$C$12*SUM(EXP(_xlfn.GAMMALN.PRECISE($C$12-$B52+1)-_xlfn.GAMMALN.PRECISE($C$12)+_xlfn.GAMMALN.PRECISE($C$12-i+1)-IFERROR(_xlfn.GAMMALN.PRECISE($C$12-i+1-$B52+1),0))*sample)</f>
        <v>0.12332102323887117</v>
      </c>
      <c r="H52">
        <f>$G$11*B52+$G$14</f>
        <v>58.210303030303031</v>
      </c>
      <c r="I52">
        <f>$G$13*B52+$G$15</f>
        <v>32.492537313432834</v>
      </c>
      <c r="J52">
        <f t="shared" si="2"/>
        <v>0.98282091059585408</v>
      </c>
      <c r="K52">
        <f t="shared" si="3"/>
        <v>3.0776297657326597E-2</v>
      </c>
      <c r="M52">
        <f t="shared" si="12"/>
        <v>32</v>
      </c>
      <c r="N52">
        <f>INDEX($G$21:$G$120,$C$12-A52+1)</f>
        <v>7.8598007521261962E-2</v>
      </c>
      <c r="O52">
        <f>INDEX($K$21:$K$120,$C$12-$A52+1)</f>
        <v>1.4390034364261169E-2</v>
      </c>
      <c r="Q52">
        <f t="shared" si="4"/>
        <v>7.8235993782620167E-2</v>
      </c>
      <c r="R52">
        <f t="shared" si="13"/>
        <v>1.4287966578700562E-2</v>
      </c>
      <c r="S52">
        <f t="shared" si="5"/>
        <v>0.28194450835912005</v>
      </c>
      <c r="T52">
        <f t="shared" si="14"/>
        <v>0.19846749533697219</v>
      </c>
    </row>
    <row r="53" spans="1:20" x14ac:dyDescent="0.3">
      <c r="A53">
        <f t="shared" si="11"/>
        <v>33</v>
      </c>
      <c r="B53">
        <f t="shared" si="0"/>
        <v>33</v>
      </c>
      <c r="C53">
        <v>1.7866263614322204</v>
      </c>
      <c r="D53">
        <f t="shared" si="1"/>
        <v>0.61648523406581712</v>
      </c>
      <c r="F53">
        <f t="array" ref="F53">$B53/$C$12*SUM(EXP(_xlfn.GAMMALN.PRECISE($C$12-$B53+1)-_xlfn.GAMMALN.PRECISE($C$12)+_xlfn.GAMMALN.PRECISE(i)-IFERROR(_xlfn.GAMMALN.PRECISE(i-$B53+1),0))*sample)</f>
        <v>9.7509181288712448</v>
      </c>
      <c r="G53">
        <f t="array" ref="G53">$B53/$C$12*SUM(EXP(_xlfn.GAMMALN.PRECISE($C$12-$B53+1)-_xlfn.GAMMALN.PRECISE($C$12)+_xlfn.GAMMALN.PRECISE($C$12-i+1)-IFERROR(_xlfn.GAMMALN.PRECISE($C$12-i+1-$B53+1),0))*sample)</f>
        <v>0.12126226207475753</v>
      </c>
      <c r="H53">
        <f>$G$11*B53+$G$14</f>
        <v>59.990303030303032</v>
      </c>
      <c r="I53">
        <f>$G$13*B53+$G$15</f>
        <v>33.492537313432834</v>
      </c>
      <c r="J53">
        <f t="shared" si="2"/>
        <v>0.98333063929523967</v>
      </c>
      <c r="K53">
        <f t="shared" si="3"/>
        <v>2.9857397504456328E-2</v>
      </c>
      <c r="M53">
        <f t="shared" si="12"/>
        <v>33</v>
      </c>
      <c r="N53">
        <f>INDEX($G$21:$G$120,$C$12-A53+1)</f>
        <v>7.9337316541302619E-2</v>
      </c>
      <c r="O53">
        <f>INDEX($K$21:$K$120,$C$12-$A53+1)</f>
        <v>1.460013074743953E-2</v>
      </c>
      <c r="Q53">
        <f t="shared" si="4"/>
        <v>7.896766203128229E-2</v>
      </c>
      <c r="R53">
        <f t="shared" si="13"/>
        <v>1.449508255585035E-2</v>
      </c>
      <c r="S53">
        <f t="shared" si="5"/>
        <v>0.2841793857280499</v>
      </c>
      <c r="T53">
        <f t="shared" si="14"/>
        <v>0.20133938583986699</v>
      </c>
    </row>
    <row r="54" spans="1:20" x14ac:dyDescent="0.3">
      <c r="A54">
        <f t="shared" si="11"/>
        <v>34</v>
      </c>
      <c r="B54">
        <f t="shared" si="0"/>
        <v>34</v>
      </c>
      <c r="C54">
        <v>0.57031528565410483</v>
      </c>
      <c r="D54">
        <f t="shared" si="1"/>
        <v>0.63369012290457827</v>
      </c>
      <c r="F54">
        <f t="array" ref="F54">$B54/$C$12*SUM(EXP(_xlfn.GAMMALN.PRECISE($C$12-$B54+1)-_xlfn.GAMMALN.PRECISE($C$12)+_xlfn.GAMMALN.PRECISE(i)-IFERROR(_xlfn.GAMMALN.PRECISE(i-$B54+1),0))*sample)</f>
        <v>9.8862554911675229</v>
      </c>
      <c r="G54">
        <f t="array" ref="G54">$B54/$C$12*SUM(EXP(_xlfn.GAMMALN.PRECISE($C$12-$B54+1)-_xlfn.GAMMALN.PRECISE($C$12)+_xlfn.GAMMALN.PRECISE($C$12-i+1)-IFERROR(_xlfn.GAMMALN.PRECISE($C$12-i+1-$B54+1),0))*sample)</f>
        <v>0.11929228632845117</v>
      </c>
      <c r="H54">
        <f>$G$11*B54+$G$14</f>
        <v>61.770303030303033</v>
      </c>
      <c r="I54">
        <f>$G$13*B54+$G$15</f>
        <v>34.492537313432834</v>
      </c>
      <c r="J54">
        <f t="shared" si="2"/>
        <v>0.98381099086547419</v>
      </c>
      <c r="K54">
        <f t="shared" si="3"/>
        <v>2.8991778450887063E-2</v>
      </c>
      <c r="M54">
        <f t="shared" si="12"/>
        <v>34</v>
      </c>
      <c r="N54">
        <f>INDEX($G$21:$G$120,$C$12-A54+1)</f>
        <v>8.0092303747877E-2</v>
      </c>
      <c r="O54">
        <f>INDEX($K$21:$K$120,$C$12-$A54+1)</f>
        <v>1.4816452896948253E-2</v>
      </c>
      <c r="Q54">
        <f t="shared" ref="Q54:Q85" si="17">AVERAGE(N53:N54)</f>
        <v>7.9714810144589809E-2</v>
      </c>
      <c r="R54">
        <f t="shared" ref="R54:R85" si="18">AVERAGE(O53:O54)</f>
        <v>1.4708291822193891E-2</v>
      </c>
      <c r="S54">
        <f t="shared" ref="S54:S85" si="19">IF(N54&lt;N53,S55,(O54-O53)/(N54-N53))</f>
        <v>0.28652425845763091</v>
      </c>
      <c r="T54">
        <f t="shared" si="14"/>
        <v>0.2042689839077097</v>
      </c>
    </row>
    <row r="55" spans="1:20" x14ac:dyDescent="0.3">
      <c r="A55">
        <f t="shared" si="11"/>
        <v>35</v>
      </c>
      <c r="B55">
        <f t="shared" si="0"/>
        <v>35</v>
      </c>
      <c r="C55">
        <v>0.80111357664235705</v>
      </c>
      <c r="D55">
        <f t="shared" si="1"/>
        <v>0.64936118192892667</v>
      </c>
      <c r="F55">
        <f t="array" ref="F55">$B55/$C$12*SUM(EXP(_xlfn.GAMMALN.PRECISE($C$12-$B55+1)-_xlfn.GAMMALN.PRECISE($C$12)+_xlfn.GAMMALN.PRECISE(i)-IFERROR(_xlfn.GAMMALN.PRECISE(i-$B55+1),0))*sample)</f>
        <v>10.019667651733586</v>
      </c>
      <c r="G55">
        <f t="array" ref="G55">$B55/$C$12*SUM(EXP(_xlfn.GAMMALN.PRECISE($C$12-$B55+1)-_xlfn.GAMMALN.PRECISE($C$12)+_xlfn.GAMMALN.PRECISE($C$12-i+1)-IFERROR(_xlfn.GAMMALN.PRECISE($C$12-i+1-$B55+1),0))*sample)</f>
        <v>0.11740425702559093</v>
      </c>
      <c r="H55">
        <f>$G$11*B55+$G$14</f>
        <v>63.550303030303034</v>
      </c>
      <c r="I55">
        <f>$G$13*B55+$G$15</f>
        <v>35.492537313432834</v>
      </c>
      <c r="J55">
        <f t="shared" si="2"/>
        <v>0.98426443380571826</v>
      </c>
      <c r="K55">
        <f t="shared" si="3"/>
        <v>2.8174936921783012E-2</v>
      </c>
      <c r="M55">
        <f t="shared" si="12"/>
        <v>35</v>
      </c>
      <c r="N55">
        <f>INDEX($G$21:$G$120,$C$12-A55+1)</f>
        <v>8.0863390212908198E-2</v>
      </c>
      <c r="O55">
        <f>INDEX($K$21:$K$120,$C$12-$A55+1)</f>
        <v>1.5039281705948373E-2</v>
      </c>
      <c r="Q55">
        <f t="shared" si="17"/>
        <v>8.0477846980392592E-2</v>
      </c>
      <c r="R55">
        <f t="shared" si="18"/>
        <v>1.4927867301448312E-2</v>
      </c>
      <c r="S55">
        <f t="shared" si="19"/>
        <v>0.2889803142778602</v>
      </c>
      <c r="T55">
        <f t="shared" si="14"/>
        <v>0.20725735164778517</v>
      </c>
    </row>
    <row r="56" spans="1:20" x14ac:dyDescent="0.3">
      <c r="A56">
        <f t="shared" si="11"/>
        <v>36</v>
      </c>
      <c r="B56">
        <f t="shared" si="0"/>
        <v>36</v>
      </c>
      <c r="C56">
        <v>0.21148492515324241</v>
      </c>
      <c r="D56">
        <f t="shared" si="1"/>
        <v>0.66987449165002755</v>
      </c>
      <c r="F56">
        <f t="array" ref="F56">$B56/$C$12*SUM(EXP(_xlfn.GAMMALN.PRECISE($C$12-$B56+1)-_xlfn.GAMMALN.PRECISE($C$12)+_xlfn.GAMMALN.PRECISE(i)-IFERROR(_xlfn.GAMMALN.PRECISE(i-$B56+1),0))*sample)</f>
        <v>10.151281279528009</v>
      </c>
      <c r="G56">
        <f t="array" ref="G56">$B56/$C$12*SUM(EXP(_xlfn.GAMMALN.PRECISE($C$12-$B56+1)-_xlfn.GAMMALN.PRECISE($C$12)+_xlfn.GAMMALN.PRECISE($C$12-i+1)-IFERROR(_xlfn.GAMMALN.PRECISE($C$12-i+1-$B56+1),0))*sample)</f>
        <v>0.11559205153798967</v>
      </c>
      <c r="H56">
        <f>$G$11*B56+$G$14</f>
        <v>65.330303030303028</v>
      </c>
      <c r="I56">
        <f>$G$13*B56+$G$15</f>
        <v>36.492537313432834</v>
      </c>
      <c r="J56">
        <f t="shared" si="2"/>
        <v>0.98469316758662273</v>
      </c>
      <c r="K56">
        <f t="shared" si="3"/>
        <v>2.7402862985685072E-2</v>
      </c>
      <c r="M56">
        <f t="shared" si="12"/>
        <v>36</v>
      </c>
      <c r="N56">
        <f>INDEX($G$21:$G$120,$C$12-A56+1)</f>
        <v>8.1651023597271222E-2</v>
      </c>
      <c r="O56">
        <f>INDEX($K$21:$K$120,$C$12-$A56+1)</f>
        <v>1.5268915223336373E-2</v>
      </c>
      <c r="Q56">
        <f t="shared" si="17"/>
        <v>8.125720690508971E-2</v>
      </c>
      <c r="R56">
        <f t="shared" si="18"/>
        <v>1.5154098464642373E-2</v>
      </c>
      <c r="S56">
        <f t="shared" si="19"/>
        <v>0.29154873567695472</v>
      </c>
      <c r="T56">
        <f t="shared" si="14"/>
        <v>0.21030560546063687</v>
      </c>
    </row>
    <row r="57" spans="1:20" x14ac:dyDescent="0.3">
      <c r="A57">
        <f t="shared" si="11"/>
        <v>37</v>
      </c>
      <c r="B57">
        <f t="shared" si="0"/>
        <v>37</v>
      </c>
      <c r="C57">
        <v>0.66987449165002755</v>
      </c>
      <c r="D57">
        <f t="shared" si="1"/>
        <v>0.70388512460323427</v>
      </c>
      <c r="F57">
        <f t="array" ref="F57">$B57/$C$12*SUM(EXP(_xlfn.GAMMALN.PRECISE($C$12-$B57+1)-_xlfn.GAMMALN.PRECISE($C$12)+_xlfn.GAMMALN.PRECISE(i)-IFERROR(_xlfn.GAMMALN.PRECISE(i-$B57+1),0))*sample)</f>
        <v>10.281214593431542</v>
      </c>
      <c r="G57">
        <f t="array" ref="G57">$B57/$C$12*SUM(EXP(_xlfn.GAMMALN.PRECISE($C$12-$B57+1)-_xlfn.GAMMALN.PRECISE($C$12)+_xlfn.GAMMALN.PRECISE($C$12-i+1)-IFERROR(_xlfn.GAMMALN.PRECISE($C$12-i+1-$B57+1),0))*sample)</f>
        <v>0.1138501713450666</v>
      </c>
      <c r="H57">
        <f>$G$11*B57+$G$14</f>
        <v>67.110303030303029</v>
      </c>
      <c r="I57">
        <f>$G$13*B57+$G$15</f>
        <v>37.492537313432834</v>
      </c>
      <c r="J57">
        <f t="shared" si="2"/>
        <v>0.98509915832821582</v>
      </c>
      <c r="K57">
        <f t="shared" si="3"/>
        <v>2.6671974522292995E-2</v>
      </c>
      <c r="M57">
        <f t="shared" si="12"/>
        <v>37</v>
      </c>
      <c r="N57">
        <f>INDEX($G$21:$G$120,$C$12-A57+1)</f>
        <v>8.2455680499279663E-2</v>
      </c>
      <c r="O57">
        <f>INDEX($K$21:$K$120,$C$12-$A57+1)</f>
        <v>1.5505669983800046E-2</v>
      </c>
      <c r="Q57">
        <f t="shared" si="17"/>
        <v>8.2053352048275435E-2</v>
      </c>
      <c r="R57">
        <f t="shared" si="18"/>
        <v>1.538729260356821E-2</v>
      </c>
      <c r="S57">
        <f t="shared" si="19"/>
        <v>0.29423069617961201</v>
      </c>
      <c r="T57">
        <f t="shared" si="14"/>
        <v>0.21341492139247092</v>
      </c>
    </row>
    <row r="58" spans="1:20" x14ac:dyDescent="0.3">
      <c r="A58">
        <f t="shared" si="11"/>
        <v>38</v>
      </c>
      <c r="B58">
        <f t="shared" si="0"/>
        <v>38</v>
      </c>
      <c r="C58">
        <v>0.90010797244509877</v>
      </c>
      <c r="D58">
        <f t="shared" si="1"/>
        <v>0.75404825161688316</v>
      </c>
      <c r="F58">
        <f t="array" ref="F58">$B58/$C$12*SUM(EXP(_xlfn.GAMMALN.PRECISE($C$12-$B58+1)-_xlfn.GAMMALN.PRECISE($C$12)+_xlfn.GAMMALN.PRECISE(i)-IFERROR(_xlfn.GAMMALN.PRECISE(i-$B58+1),0))*sample)</f>
        <v>10.409578009639008</v>
      </c>
      <c r="G58">
        <f t="array" ref="G58">$B58/$C$12*SUM(EXP(_xlfn.GAMMALN.PRECISE($C$12-$B58+1)-_xlfn.GAMMALN.PRECISE($C$12)+_xlfn.GAMMALN.PRECISE($C$12-i+1)-IFERROR(_xlfn.GAMMALN.PRECISE($C$12-i+1-$B58+1),0))*sample)</f>
        <v>0.11217366420009668</v>
      </c>
      <c r="H58">
        <f>$G$11*B58+$G$14</f>
        <v>68.890303030303031</v>
      </c>
      <c r="I58">
        <f>$G$13*B58+$G$15</f>
        <v>38.492537313432834</v>
      </c>
      <c r="J58">
        <f t="shared" si="2"/>
        <v>0.98548416894667856</v>
      </c>
      <c r="K58">
        <f t="shared" si="3"/>
        <v>2.5979061651803026E-2</v>
      </c>
      <c r="M58">
        <f t="shared" si="12"/>
        <v>38</v>
      </c>
      <c r="N58">
        <f>INDEX($G$21:$G$120,$C$12-A58+1)</f>
        <v>8.327786900967199E-2</v>
      </c>
      <c r="O58">
        <f>INDEX($K$21:$K$120,$C$12-$A58+1)</f>
        <v>1.5749882463563705E-2</v>
      </c>
      <c r="Q58">
        <f t="shared" si="17"/>
        <v>8.2866774754475819E-2</v>
      </c>
      <c r="R58">
        <f t="shared" si="18"/>
        <v>1.5627776223681875E-2</v>
      </c>
      <c r="S58">
        <f t="shared" si="19"/>
        <v>0.2970273564722114</v>
      </c>
      <c r="T58">
        <f t="shared" si="14"/>
        <v>0.21658654088633836</v>
      </c>
    </row>
    <row r="59" spans="1:20" x14ac:dyDescent="0.3">
      <c r="A59">
        <f t="shared" si="11"/>
        <v>39</v>
      </c>
      <c r="B59">
        <f t="shared" si="0"/>
        <v>39</v>
      </c>
      <c r="C59">
        <v>1.7431921948327163</v>
      </c>
      <c r="D59">
        <f t="shared" si="1"/>
        <v>0.80111357664235705</v>
      </c>
      <c r="F59">
        <f t="array" ref="F59">$B59/$C$12*SUM(EXP(_xlfn.GAMMALN.PRECISE($C$12-$B59+1)-_xlfn.GAMMALN.PRECISE($C$12)+_xlfn.GAMMALN.PRECISE(i)-IFERROR(_xlfn.GAMMALN.PRECISE(i-$B59+1),0))*sample)</f>
        <v>10.536474723798936</v>
      </c>
      <c r="G59">
        <f t="array" ref="G59">$B59/$C$12*SUM(EXP(_xlfn.GAMMALN.PRECISE($C$12-$B59+1)-_xlfn.GAMMALN.PRECISE($C$12)+_xlfn.GAMMALN.PRECISE($C$12-i+1)-IFERROR(_xlfn.GAMMALN.PRECISE($C$12-i+1-$B59+1),0))*sample)</f>
        <v>0.11055805807568592</v>
      </c>
      <c r="H59">
        <f>$G$11*B59+$G$14</f>
        <v>70.670303030303032</v>
      </c>
      <c r="I59">
        <f>$G$13*B59+$G$15</f>
        <v>39.492537313432834</v>
      </c>
      <c r="J59">
        <f t="shared" si="2"/>
        <v>0.98584978474521034</v>
      </c>
      <c r="K59">
        <f t="shared" si="3"/>
        <v>2.5321239606953892E-2</v>
      </c>
      <c r="M59">
        <f t="shared" si="12"/>
        <v>39</v>
      </c>
      <c r="N59">
        <f>INDEX($G$21:$G$120,$C$12-A59+1)</f>
        <v>8.4118131493969184E-2</v>
      </c>
      <c r="O59">
        <f>INDEX($K$21:$K$120,$C$12-$A59+1)</f>
        <v>1.60019106759016E-2</v>
      </c>
      <c r="Q59">
        <f t="shared" si="17"/>
        <v>8.3698000251820587E-2</v>
      </c>
      <c r="R59">
        <f t="shared" si="18"/>
        <v>1.587589656973265E-2</v>
      </c>
      <c r="S59">
        <f t="shared" si="19"/>
        <v>0.29993986051715105</v>
      </c>
      <c r="T59">
        <f t="shared" si="14"/>
        <v>0.2198217769585277</v>
      </c>
    </row>
    <row r="60" spans="1:20" x14ac:dyDescent="0.3">
      <c r="A60">
        <f t="shared" si="11"/>
        <v>40</v>
      </c>
      <c r="B60">
        <f t="shared" si="0"/>
        <v>40</v>
      </c>
      <c r="C60">
        <v>1.8271400861369673</v>
      </c>
      <c r="D60">
        <f t="shared" si="1"/>
        <v>0.80465284132557657</v>
      </c>
      <c r="F60">
        <f t="array" ref="F60">$B60/$C$12*SUM(EXP(_xlfn.GAMMALN.PRECISE($C$12-$B60+1)-_xlfn.GAMMALN.PRECISE($C$12)+_xlfn.GAMMALN.PRECISE(i)-IFERROR(_xlfn.GAMMALN.PRECISE(i-$B60+1),0))*sample)</f>
        <v>10.662001236760361</v>
      </c>
      <c r="G60">
        <f t="array" ref="G60">$B60/$C$12*SUM(EXP(_xlfn.GAMMALN.PRECISE($C$12-$B60+1)-_xlfn.GAMMALN.PRECISE($C$12)+_xlfn.GAMMALN.PRECISE($C$12-i+1)-IFERROR(_xlfn.GAMMALN.PRECISE($C$12-i+1-$B60+1),0))*sample)</f>
        <v>0.10899930479646987</v>
      </c>
      <c r="H60">
        <f>$G$11*B60+$G$14</f>
        <v>72.450303030303033</v>
      </c>
      <c r="I60">
        <f>$G$13*B60+$G$15</f>
        <v>40.492537313432834</v>
      </c>
      <c r="J60">
        <f t="shared" si="2"/>
        <v>0.98619743523251047</v>
      </c>
      <c r="K60">
        <f t="shared" si="3"/>
        <v>2.4695908588278661E-2</v>
      </c>
      <c r="M60">
        <f t="shared" si="12"/>
        <v>40</v>
      </c>
      <c r="N60">
        <f>INDEX($G$21:$G$120,$C$12-A60+1)</f>
        <v>8.4977047625780275E-2</v>
      </c>
      <c r="O60">
        <f>INDEX($K$21:$K$120,$C$12-$A60+1)</f>
        <v>1.6262135922330098E-2</v>
      </c>
      <c r="Q60">
        <f t="shared" si="17"/>
        <v>8.4547589559874736E-2</v>
      </c>
      <c r="R60">
        <f t="shared" si="18"/>
        <v>1.6132023299115849E-2</v>
      </c>
      <c r="S60">
        <f t="shared" si="19"/>
        <v>0.30296933168526413</v>
      </c>
      <c r="T60">
        <f t="shared" si="14"/>
        <v>0.22312202082864155</v>
      </c>
    </row>
    <row r="61" spans="1:20" x14ac:dyDescent="0.3">
      <c r="A61">
        <f t="shared" si="11"/>
        <v>41</v>
      </c>
      <c r="B61">
        <f t="shared" si="0"/>
        <v>41</v>
      </c>
      <c r="C61">
        <v>0.38785232071699799</v>
      </c>
      <c r="D61">
        <f t="shared" si="1"/>
        <v>0.80622571663370313</v>
      </c>
      <c r="F61">
        <f t="array" ref="F61">$B61/$C$12*SUM(EXP(_xlfn.GAMMALN.PRECISE($C$12-$B61+1)-_xlfn.GAMMALN.PRECISE($C$12)+_xlfn.GAMMALN.PRECISE(i)-IFERROR(_xlfn.GAMMALN.PRECISE(i-$B61+1),0))*sample)</f>
        <v>10.78624783129227</v>
      </c>
      <c r="G61">
        <f t="array" ref="G61">$B61/$C$12*SUM(EXP(_xlfn.GAMMALN.PRECISE($C$12-$B61+1)-_xlfn.GAMMALN.PRECISE($C$12)+_xlfn.GAMMALN.PRECISE($C$12-i+1)-IFERROR(_xlfn.GAMMALN.PRECISE($C$12-i+1-$B61+1),0))*sample)</f>
        <v>0.10749373168341664</v>
      </c>
      <c r="H61">
        <f>$G$11*B61+$G$14</f>
        <v>74.230303030303034</v>
      </c>
      <c r="I61">
        <f>$G$13*B61+$G$15</f>
        <v>41.492537313432834</v>
      </c>
      <c r="J61">
        <f t="shared" si="2"/>
        <v>0.98652841280209014</v>
      </c>
      <c r="K61">
        <f t="shared" si="3"/>
        <v>2.4100719424460432E-2</v>
      </c>
      <c r="M61">
        <f t="shared" si="12"/>
        <v>41</v>
      </c>
      <c r="N61">
        <f>INDEX($G$21:$G$120,$C$12-A61+1)</f>
        <v>8.5855237697600326E-2</v>
      </c>
      <c r="O61">
        <f>INDEX($K$21:$K$120,$C$12-$A61+1)</f>
        <v>1.6530964717493216E-2</v>
      </c>
      <c r="Q61">
        <f t="shared" si="17"/>
        <v>8.54161426616903E-2</v>
      </c>
      <c r="R61">
        <f t="shared" si="18"/>
        <v>1.6396550319911656E-2</v>
      </c>
      <c r="S61">
        <f t="shared" si="19"/>
        <v>0.30611686898938617</v>
      </c>
      <c r="T61">
        <f t="shared" si="14"/>
        <v>0.22648874903455268</v>
      </c>
    </row>
    <row r="62" spans="1:20" x14ac:dyDescent="0.3">
      <c r="A62">
        <f t="shared" si="11"/>
        <v>42</v>
      </c>
      <c r="B62">
        <f t="shared" si="0"/>
        <v>42</v>
      </c>
      <c r="C62">
        <v>1.7698399684644821</v>
      </c>
      <c r="D62">
        <f t="shared" si="1"/>
        <v>0.81421794669434322</v>
      </c>
      <c r="F62">
        <f t="array" ref="F62">$B62/$C$12*SUM(EXP(_xlfn.GAMMALN.PRECISE($C$12-$B62+1)-_xlfn.GAMMALN.PRECISE($C$12)+_xlfn.GAMMALN.PRECISE(i)-IFERROR(_xlfn.GAMMALN.PRECISE(i-$B62+1),0))*sample)</f>
        <v>10.909299005932185</v>
      </c>
      <c r="G62">
        <f t="array" ref="G62">$B62/$C$12*SUM(EXP(_xlfn.GAMMALN.PRECISE($C$12-$B62+1)-_xlfn.GAMMALN.PRECISE($C$12)+_xlfn.GAMMALN.PRECISE($C$12-i+1)-IFERROR(_xlfn.GAMMALN.PRECISE($C$12-i+1-$B62+1),0))*sample)</f>
        <v>0.10603799986073782</v>
      </c>
      <c r="H62">
        <f>$G$11*B62+$G$14</f>
        <v>76.010303030303035</v>
      </c>
      <c r="I62">
        <f>$G$13*B62+$G$15</f>
        <v>42.492537313432834</v>
      </c>
      <c r="J62">
        <f t="shared" si="2"/>
        <v>0.98684388878700657</v>
      </c>
      <c r="K62">
        <f t="shared" si="3"/>
        <v>2.3533544081489288E-2</v>
      </c>
      <c r="M62">
        <f t="shared" si="12"/>
        <v>42</v>
      </c>
      <c r="N62">
        <f>INDEX($G$21:$G$120,$C$12-A62+1)</f>
        <v>8.6753366238768809E-2</v>
      </c>
      <c r="O62">
        <f>INDEX($K$21:$K$120,$C$12-$A62+1)</f>
        <v>1.6808830908178626E-2</v>
      </c>
      <c r="Q62">
        <f t="shared" si="17"/>
        <v>8.630430196818456E-2</v>
      </c>
      <c r="R62">
        <f t="shared" si="18"/>
        <v>1.666989781283592E-2</v>
      </c>
      <c r="S62">
        <f t="shared" si="19"/>
        <v>0.3093835436115866</v>
      </c>
      <c r="T62">
        <f t="shared" si="14"/>
        <v>0.22992353106567753</v>
      </c>
    </row>
    <row r="63" spans="1:20" x14ac:dyDescent="0.3">
      <c r="A63">
        <f t="shared" si="11"/>
        <v>43</v>
      </c>
      <c r="B63">
        <f t="shared" si="0"/>
        <v>43</v>
      </c>
      <c r="C63">
        <v>1.4256237102822007</v>
      </c>
      <c r="D63">
        <f t="shared" si="1"/>
        <v>0.85134312107986709</v>
      </c>
      <c r="F63">
        <f t="array" ref="F63">$B63/$C$12*SUM(EXP(_xlfn.GAMMALN.PRECISE($C$12-$B63+1)-_xlfn.GAMMALN.PRECISE($C$12)+_xlfn.GAMMALN.PRECISE(i)-IFERROR(_xlfn.GAMMALN.PRECISE(i-$B63+1),0))*sample)</f>
        <v>11.031233871138573</v>
      </c>
      <c r="G63">
        <f t="array" ref="G63">$B63/$C$12*SUM(EXP(_xlfn.GAMMALN.PRECISE($C$12-$B63+1)-_xlfn.GAMMALN.PRECISE($C$12)+_xlfn.GAMMALN.PRECISE($C$12-i+1)-IFERROR(_xlfn.GAMMALN.PRECISE($C$12-i+1-$B63+1),0))*sample)</f>
        <v>0.10462906813394247</v>
      </c>
      <c r="H63">
        <f>$G$11*B63+$G$14</f>
        <v>77.790303030303036</v>
      </c>
      <c r="I63">
        <f>$G$13*B63+$G$15</f>
        <v>43.492537313432834</v>
      </c>
      <c r="J63">
        <f t="shared" si="2"/>
        <v>0.98714492731040715</v>
      </c>
      <c r="K63">
        <f t="shared" si="3"/>
        <v>2.299245024021963E-2</v>
      </c>
      <c r="M63">
        <f t="shared" si="12"/>
        <v>43</v>
      </c>
      <c r="N63">
        <f>INDEX($G$21:$G$120,$C$12-A63+1)</f>
        <v>8.7672145974319049E-2</v>
      </c>
      <c r="O63">
        <f>INDEX($K$21:$K$120,$C$12-$A63+1)</f>
        <v>1.7096198009696351E-2</v>
      </c>
      <c r="Q63">
        <f t="shared" si="17"/>
        <v>8.7212756106543929E-2</v>
      </c>
      <c r="R63">
        <f t="shared" si="18"/>
        <v>1.6952514458937487E-2</v>
      </c>
      <c r="S63">
        <f t="shared" si="19"/>
        <v>0.31277039577459342</v>
      </c>
      <c r="T63">
        <f t="shared" si="14"/>
        <v>0.23342803755087285</v>
      </c>
    </row>
    <row r="64" spans="1:20" x14ac:dyDescent="0.3">
      <c r="A64">
        <f t="shared" si="11"/>
        <v>44</v>
      </c>
      <c r="B64">
        <f t="shared" si="0"/>
        <v>44</v>
      </c>
      <c r="C64">
        <v>0.14325630428613695</v>
      </c>
      <c r="D64">
        <f t="shared" si="1"/>
        <v>0.88190039430168143</v>
      </c>
      <c r="F64">
        <f t="array" ref="F64">$B64/$C$12*SUM(EXP(_xlfn.GAMMALN.PRECISE($C$12-$B64+1)-_xlfn.GAMMALN.PRECISE($C$12)+_xlfn.GAMMALN.PRECISE(i)-IFERROR(_xlfn.GAMMALN.PRECISE(i-$B64+1),0))*sample)</f>
        <v>11.152126512132078</v>
      </c>
      <c r="G64">
        <f t="array" ref="G64">$B64/$C$12*SUM(EXP(_xlfn.GAMMALN.PRECISE($C$12-$B64+1)-_xlfn.GAMMALN.PRECISE($C$12)+_xlfn.GAMMALN.PRECISE($C$12-i+1)-IFERROR(_xlfn.GAMMALN.PRECISE($C$12-i+1-$B64+1),0))*sample)</f>
        <v>0.10326416155171736</v>
      </c>
      <c r="H64">
        <f>$G$11*B64+$G$14</f>
        <v>79.570303030303037</v>
      </c>
      <c r="I64">
        <f>$G$13*B64+$G$15</f>
        <v>44.492537313432834</v>
      </c>
      <c r="J64">
        <f t="shared" si="2"/>
        <v>0.98743249727704108</v>
      </c>
      <c r="K64">
        <f t="shared" si="3"/>
        <v>2.2475679302247569E-2</v>
      </c>
      <c r="M64">
        <f t="shared" si="12"/>
        <v>44</v>
      </c>
      <c r="N64">
        <f>INDEX($G$21:$G$120,$C$12-A64+1)</f>
        <v>8.8612342162550387E-2</v>
      </c>
      <c r="O64">
        <f>INDEX($K$21:$K$120,$C$12-$A64+1)</f>
        <v>1.739356178608515E-2</v>
      </c>
      <c r="Q64">
        <f t="shared" si="17"/>
        <v>8.8142244068434711E-2</v>
      </c>
      <c r="R64">
        <f t="shared" si="18"/>
        <v>1.7244879897890752E-2</v>
      </c>
      <c r="S64">
        <f t="shared" si="19"/>
        <v>0.31627843221550245</v>
      </c>
      <c r="T64">
        <f t="shared" si="14"/>
        <v>0.23700404904024103</v>
      </c>
    </row>
    <row r="65" spans="1:20" x14ac:dyDescent="0.3">
      <c r="A65">
        <f t="shared" si="11"/>
        <v>45</v>
      </c>
      <c r="B65">
        <f t="shared" si="0"/>
        <v>45</v>
      </c>
      <c r="C65">
        <v>0.29725215244251446</v>
      </c>
      <c r="D65">
        <f t="shared" si="1"/>
        <v>0.90010797244509877</v>
      </c>
      <c r="F65">
        <f t="array" ref="F65">$B65/$C$12*SUM(EXP(_xlfn.GAMMALN.PRECISE($C$12-$B65+1)-_xlfn.GAMMALN.PRECISE($C$12)+_xlfn.GAMMALN.PRECISE(i)-IFERROR(_xlfn.GAMMALN.PRECISE(i-$B65+1),0))*sample)</f>
        <v>11.272046322142247</v>
      </c>
      <c r="G65">
        <f t="array" ref="G65">$B65/$C$12*SUM(EXP(_xlfn.GAMMALN.PRECISE($C$12-$B65+1)-_xlfn.GAMMALN.PRECISE($C$12)+_xlfn.GAMMALN.PRECISE($C$12-i+1)-IFERROR(_xlfn.GAMMALN.PRECISE($C$12-i+1-$B65+1),0))*sample)</f>
        <v>0.1019407439262891</v>
      </c>
      <c r="H65">
        <f>$G$11*B65+$G$14</f>
        <v>81.350303030303024</v>
      </c>
      <c r="I65">
        <f>$G$13*B65+$G$15</f>
        <v>45.492537313432834</v>
      </c>
      <c r="J65">
        <f t="shared" si="2"/>
        <v>0.98770748279047593</v>
      </c>
      <c r="K65">
        <f t="shared" si="3"/>
        <v>2.1981627296587928E-2</v>
      </c>
      <c r="M65">
        <f t="shared" si="12"/>
        <v>45</v>
      </c>
      <c r="N65">
        <f>INDEX($G$21:$G$120,$C$12-A65+1)</f>
        <v>8.9574777354227447E-2</v>
      </c>
      <c r="O65">
        <f>INDEX($K$21:$K$120,$C$12-$A65+1)</f>
        <v>1.7701453104359315E-2</v>
      </c>
      <c r="Q65">
        <f t="shared" si="17"/>
        <v>8.9093559758388924E-2</v>
      </c>
      <c r="R65">
        <f t="shared" si="18"/>
        <v>1.7547507445222231E-2</v>
      </c>
      <c r="S65">
        <f t="shared" si="19"/>
        <v>0.31990862443180085</v>
      </c>
      <c r="T65">
        <f t="shared" si="14"/>
        <v>0.240653465422976</v>
      </c>
    </row>
    <row r="66" spans="1:20" x14ac:dyDescent="0.3">
      <c r="A66">
        <f t="shared" si="11"/>
        <v>46</v>
      </c>
      <c r="B66">
        <f t="shared" si="0"/>
        <v>46</v>
      </c>
      <c r="C66">
        <v>0.49351019400205531</v>
      </c>
      <c r="D66">
        <f t="shared" si="1"/>
        <v>0.93029625664765825</v>
      </c>
      <c r="F66">
        <f t="array" ref="F66">$B66/$C$12*SUM(EXP(_xlfn.GAMMALN.PRECISE($C$12-$B66+1)-_xlfn.GAMMALN.PRECISE($C$12)+_xlfn.GAMMALN.PRECISE(i)-IFERROR(_xlfn.GAMMALN.PRECISE(i-$B66+1),0))*sample)</f>
        <v>11.391058309249804</v>
      </c>
      <c r="G66">
        <f t="array" ref="G66">$B66/$C$12*SUM(EXP(_xlfn.GAMMALN.PRECISE($C$12-$B66+1)-_xlfn.GAMMALN.PRECISE($C$12)+_xlfn.GAMMALN.PRECISE($C$12-i+1)-IFERROR(_xlfn.GAMMALN.PRECISE($C$12-i+1-$B66+1),0))*sample)</f>
        <v>0.10065649371678645</v>
      </c>
      <c r="H66">
        <f>$G$11*B66+$G$14</f>
        <v>83.130303030303025</v>
      </c>
      <c r="I66">
        <f>$G$13*B66+$G$15</f>
        <v>46.492537313432834</v>
      </c>
      <c r="J66">
        <f t="shared" si="2"/>
        <v>0.98797069223198342</v>
      </c>
      <c r="K66">
        <f t="shared" si="3"/>
        <v>2.1508828250401284E-2</v>
      </c>
      <c r="M66">
        <f t="shared" si="12"/>
        <v>46</v>
      </c>
      <c r="N66">
        <f>INDEX($G$21:$G$120,$C$12-A66+1)</f>
        <v>9.0560336622113755E-2</v>
      </c>
      <c r="O66">
        <f>INDEX($K$21:$K$120,$C$12-$A66+1)</f>
        <v>1.8020441097364174E-2</v>
      </c>
      <c r="Q66">
        <f t="shared" si="17"/>
        <v>9.0067556988170594E-2</v>
      </c>
      <c r="R66">
        <f t="shared" si="18"/>
        <v>1.7860947100861745E-2</v>
      </c>
      <c r="S66">
        <f t="shared" si="19"/>
        <v>0.32366190791242871</v>
      </c>
      <c r="T66">
        <f t="shared" si="14"/>
        <v>0.24437831602705087</v>
      </c>
    </row>
    <row r="67" spans="1:20" x14ac:dyDescent="0.3">
      <c r="A67">
        <f t="shared" si="11"/>
        <v>47</v>
      </c>
      <c r="B67">
        <f t="shared" si="0"/>
        <v>47</v>
      </c>
      <c r="C67">
        <v>1.4401995020868994</v>
      </c>
      <c r="D67">
        <f t="shared" si="1"/>
        <v>0.94848230258645938</v>
      </c>
      <c r="F67">
        <f t="array" ref="F67">$B67/$C$12*SUM(EXP(_xlfn.GAMMALN.PRECISE($C$12-$B67+1)-_xlfn.GAMMALN.PRECISE($C$12)+_xlfn.GAMMALN.PRECISE(i)-IFERROR(_xlfn.GAMMALN.PRECISE(i-$B67+1),0))*sample)</f>
        <v>11.509223379561337</v>
      </c>
      <c r="G67">
        <f t="array" ref="G67">$B67/$C$12*SUM(EXP(_xlfn.GAMMALN.PRECISE($C$12-$B67+1)-_xlfn.GAMMALN.PRECISE($C$12)+_xlfn.GAMMALN.PRECISE($C$12-i+1)-IFERROR(_xlfn.GAMMALN.PRECISE($C$12-i+1-$B67+1),0))*sample)</f>
        <v>9.9409282783925912E-2</v>
      </c>
      <c r="H67">
        <f>$G$11*B67+$G$14</f>
        <v>84.910303030303027</v>
      </c>
      <c r="I67">
        <f>$G$13*B67+$G$15</f>
        <v>47.492537313432834</v>
      </c>
      <c r="J67">
        <f t="shared" si="2"/>
        <v>0.98822286619748467</v>
      </c>
      <c r="K67">
        <f t="shared" si="3"/>
        <v>2.1055939660590824E-2</v>
      </c>
      <c r="M67">
        <f t="shared" si="12"/>
        <v>47</v>
      </c>
      <c r="N67">
        <f>INDEX($G$21:$G$120,$C$12-A67+1)</f>
        <v>9.1569973315936387E-2</v>
      </c>
      <c r="O67">
        <f>INDEX($K$21:$K$120,$C$12-$A67+1)</f>
        <v>1.8351136674883594E-2</v>
      </c>
      <c r="Q67">
        <f t="shared" si="17"/>
        <v>9.1065154969025064E-2</v>
      </c>
      <c r="R67">
        <f t="shared" si="18"/>
        <v>1.8185788886123884E-2</v>
      </c>
      <c r="S67">
        <f t="shared" si="19"/>
        <v>0.327539182700817</v>
      </c>
      <c r="T67">
        <f t="shared" si="14"/>
        <v>0.24818077044983713</v>
      </c>
    </row>
    <row r="68" spans="1:20" x14ac:dyDescent="0.3">
      <c r="A68">
        <f t="shared" si="11"/>
        <v>48</v>
      </c>
      <c r="B68">
        <f t="shared" si="0"/>
        <v>48</v>
      </c>
      <c r="C68">
        <v>2.2471978300195707</v>
      </c>
      <c r="D68">
        <f t="shared" si="1"/>
        <v>1.0499141817277657</v>
      </c>
      <c r="F68">
        <f t="array" ref="F68">$B68/$C$12*SUM(EXP(_xlfn.GAMMALN.PRECISE($C$12-$B68+1)-_xlfn.GAMMALN.PRECISE($C$12)+_xlfn.GAMMALN.PRECISE(i)-IFERROR(_xlfn.GAMMALN.PRECISE(i-$B68+1),0))*sample)</f>
        <v>11.62659859908501</v>
      </c>
      <c r="G68">
        <f t="array" ref="G68">$B68/$C$12*SUM(EXP(_xlfn.GAMMALN.PRECISE($C$12-$B68+1)-_xlfn.GAMMALN.PRECISE($C$12)+_xlfn.GAMMALN.PRECISE($C$12-i+1)-IFERROR(_xlfn.GAMMALN.PRECISE($C$12-i+1-$B68+1),0))*sample)</f>
        <v>9.8197157608145832E-2</v>
      </c>
      <c r="H68">
        <f>$G$11*B68+$G$14</f>
        <v>86.690303030303028</v>
      </c>
      <c r="I68">
        <f>$G$13*B68+$G$15</f>
        <v>48.492537313432834</v>
      </c>
      <c r="J68">
        <f t="shared" si="2"/>
        <v>0.98846468445668667</v>
      </c>
      <c r="K68">
        <f t="shared" si="3"/>
        <v>2.0621729763004002E-2</v>
      </c>
      <c r="M68">
        <f t="shared" si="12"/>
        <v>48</v>
      </c>
      <c r="N68">
        <f>INDEX($G$21:$G$120,$C$12-A68+1)</f>
        <v>9.2604715405890853E-2</v>
      </c>
      <c r="O68">
        <f>INDEX($K$21:$K$120,$C$12-$A68+1)</f>
        <v>1.8694196428571428E-2</v>
      </c>
      <c r="Q68">
        <f t="shared" si="17"/>
        <v>9.208734436091362E-2</v>
      </c>
      <c r="R68">
        <f t="shared" si="18"/>
        <v>1.8522666551727511E-2</v>
      </c>
      <c r="S68">
        <f t="shared" si="19"/>
        <v>0.33154131548174542</v>
      </c>
      <c r="T68">
        <f t="shared" si="14"/>
        <v>0.25206315017280045</v>
      </c>
    </row>
    <row r="69" spans="1:20" x14ac:dyDescent="0.3">
      <c r="A69">
        <f t="shared" si="11"/>
        <v>49</v>
      </c>
      <c r="B69">
        <f t="shared" si="0"/>
        <v>49</v>
      </c>
      <c r="C69">
        <v>1.8003744643433945</v>
      </c>
      <c r="D69">
        <f t="shared" si="1"/>
        <v>1.0992347448588196</v>
      </c>
      <c r="F69">
        <f t="array" ref="F69">$B69/$C$12*SUM(EXP(_xlfn.GAMMALN.PRECISE($C$12-$B69+1)-_xlfn.GAMMALN.PRECISE($C$12)+_xlfn.GAMMALN.PRECISE(i)-IFERROR(_xlfn.GAMMALN.PRECISE(i-$B69+1),0))*sample)</f>
        <v>11.743237436369416</v>
      </c>
      <c r="G69">
        <f t="array" ref="G69">$B69/$C$12*SUM(EXP(_xlfn.GAMMALN.PRECISE($C$12-$B69+1)-_xlfn.GAMMALN.PRECISE($C$12)+_xlfn.GAMMALN.PRECISE($C$12-i+1)-IFERROR(_xlfn.GAMMALN.PRECISE($C$12-i+1-$B69+1),0))*sample)</f>
        <v>9.7018322631109849E-2</v>
      </c>
      <c r="H69">
        <f>$G$11*B69+$G$14</f>
        <v>88.470303030303029</v>
      </c>
      <c r="I69">
        <f>$G$13*B69+$G$15</f>
        <v>49.492537313432834</v>
      </c>
      <c r="J69">
        <f t="shared" si="2"/>
        <v>0.98869677207212148</v>
      </c>
      <c r="K69">
        <f t="shared" si="3"/>
        <v>2.0205066344993968E-2</v>
      </c>
      <c r="M69">
        <f t="shared" si="12"/>
        <v>49</v>
      </c>
      <c r="N69">
        <f>INDEX($G$21:$G$120,$C$12-A69+1)</f>
        <v>9.3665672486412388E-2</v>
      </c>
      <c r="O69">
        <f>INDEX($K$21:$K$120,$C$12-$A69+1)</f>
        <v>1.9050326983224338E-2</v>
      </c>
      <c r="Q69">
        <f t="shared" si="17"/>
        <v>9.313519394615162E-2</v>
      </c>
      <c r="R69">
        <f t="shared" si="18"/>
        <v>1.8872261705897883E-2</v>
      </c>
      <c r="S69">
        <f t="shared" si="19"/>
        <v>0.33566914363571315</v>
      </c>
      <c r="T69">
        <f t="shared" si="14"/>
        <v>0.25602794101765003</v>
      </c>
    </row>
    <row r="70" spans="1:20" x14ac:dyDescent="0.3">
      <c r="A70">
        <f t="shared" si="11"/>
        <v>50</v>
      </c>
      <c r="B70">
        <f t="shared" si="0"/>
        <v>50</v>
      </c>
      <c r="C70">
        <v>0.32146700499777636</v>
      </c>
      <c r="D70">
        <f t="shared" si="1"/>
        <v>1.102783148223053</v>
      </c>
      <c r="F70">
        <f t="array" ref="F70">$B70/$C$12*SUM(EXP(_xlfn.GAMMALN.PRECISE($C$12-$B70+1)-_xlfn.GAMMALN.PRECISE($C$12)+_xlfn.GAMMALN.PRECISE(i)-IFERROR(_xlfn.GAMMALN.PRECISE(i-$B70+1),0))*sample)</f>
        <v>11.859189987704166</v>
      </c>
      <c r="G70">
        <f t="array" ref="G70">$B70/$C$12*SUM(EXP(_xlfn.GAMMALN.PRECISE($C$12-$B70+1)-_xlfn.GAMMALN.PRECISE($C$12)+_xlfn.GAMMALN.PRECISE($C$12-i+1)-IFERROR(_xlfn.GAMMALN.PRECISE($C$12-i+1-$B70+1),0))*sample)</f>
        <v>9.5871125435471993E-2</v>
      </c>
      <c r="H70">
        <f>$G$11*B70+$G$14</f>
        <v>90.25030303030303</v>
      </c>
      <c r="I70">
        <f>$G$13*B70+$G$15</f>
        <v>50.492537313432834</v>
      </c>
      <c r="J70">
        <f t="shared" si="2"/>
        <v>0.98891970479407443</v>
      </c>
      <c r="K70">
        <f t="shared" si="3"/>
        <v>1.9804906887378067E-2</v>
      </c>
      <c r="M70">
        <f t="shared" si="12"/>
        <v>50</v>
      </c>
      <c r="N70">
        <f>INDEX($G$21:$G$120,$C$12-A70+1)</f>
        <v>9.4754043522815329E-2</v>
      </c>
      <c r="O70">
        <f>INDEX($K$21:$K$120,$C$12-$A70+1)</f>
        <v>1.9420289855072465E-2</v>
      </c>
      <c r="Q70">
        <f t="shared" si="17"/>
        <v>9.4209858004613858E-2</v>
      </c>
      <c r="R70">
        <f t="shared" si="18"/>
        <v>1.9235308419148403E-2</v>
      </c>
      <c r="S70">
        <f t="shared" si="19"/>
        <v>0.3399234814910651</v>
      </c>
      <c r="T70">
        <f t="shared" si="14"/>
        <v>0.26007780650607476</v>
      </c>
    </row>
    <row r="71" spans="1:20" x14ac:dyDescent="0.3">
      <c r="A71">
        <f t="shared" si="11"/>
        <v>51</v>
      </c>
      <c r="B71">
        <f t="shared" si="0"/>
        <v>51</v>
      </c>
      <c r="C71">
        <v>2.7701628337034188</v>
      </c>
      <c r="D71">
        <f t="shared" si="1"/>
        <v>1.1337716457270364</v>
      </c>
      <c r="F71">
        <f t="array" ref="F71">$B71/$C$12*SUM(EXP(_xlfn.GAMMALN.PRECISE($C$12-$B71+1)-_xlfn.GAMMALN.PRECISE($C$12)+_xlfn.GAMMALN.PRECISE(i)-IFERROR(_xlfn.GAMMALN.PRECISE(i-$B71+1),0))*sample)</f>
        <v>11.974503186467508</v>
      </c>
      <c r="G71">
        <f t="array" ref="G71">$B71/$C$12*SUM(EXP(_xlfn.GAMMALN.PRECISE($C$12-$B71+1)-_xlfn.GAMMALN.PRECISE($C$12)+_xlfn.GAMMALN.PRECISE($C$12-i+1)-IFERROR(_xlfn.GAMMALN.PRECISE($C$12-i+1-$B71+1),0))*sample)</f>
        <v>9.4754043522815329E-2</v>
      </c>
      <c r="H71">
        <f>$G$11*B71+$G$14</f>
        <v>92.030303030303031</v>
      </c>
      <c r="I71">
        <f>$G$13*B71+$G$15</f>
        <v>51.492537313432834</v>
      </c>
      <c r="J71">
        <f t="shared" si="2"/>
        <v>0.989134013829437</v>
      </c>
      <c r="K71">
        <f t="shared" si="3"/>
        <v>1.9420289855072465E-2</v>
      </c>
      <c r="M71">
        <f t="shared" si="12"/>
        <v>51</v>
      </c>
      <c r="N71">
        <f>INDEX($G$21:$G$120,$C$12-A71+1)</f>
        <v>9.5871125435471993E-2</v>
      </c>
      <c r="O71">
        <f>INDEX($K$21:$K$120,$C$12-$A71+1)</f>
        <v>1.9804906887378067E-2</v>
      </c>
      <c r="Q71">
        <f t="shared" si="17"/>
        <v>9.5312584479143661E-2</v>
      </c>
      <c r="R71">
        <f t="shared" si="18"/>
        <v>1.9612598371225268E-2</v>
      </c>
      <c r="S71">
        <f t="shared" si="19"/>
        <v>0.34430512923703127</v>
      </c>
      <c r="T71">
        <f t="shared" si="14"/>
        <v>0.26421560219064194</v>
      </c>
    </row>
    <row r="72" spans="1:20" x14ac:dyDescent="0.3">
      <c r="A72">
        <f t="shared" si="11"/>
        <v>52</v>
      </c>
      <c r="B72">
        <f t="shared" si="0"/>
        <v>52</v>
      </c>
      <c r="C72">
        <v>2.2132742956192102</v>
      </c>
      <c r="D72">
        <f t="shared" si="1"/>
        <v>1.2083984645554458</v>
      </c>
      <c r="F72">
        <f t="array" ref="F72">$B72/$C$12*SUM(EXP(_xlfn.GAMMALN.PRECISE($C$12-$B72+1)-_xlfn.GAMMALN.PRECISE($C$12)+_xlfn.GAMMALN.PRECISE(i)-IFERROR(_xlfn.GAMMALN.PRECISE(i-$B72+1),0))*sample)</f>
        <v>12.089220998015772</v>
      </c>
      <c r="G72">
        <f t="array" ref="G72">$B72/$C$12*SUM(EXP(_xlfn.GAMMALN.PRECISE($C$12-$B72+1)-_xlfn.GAMMALN.PRECISE($C$12)+_xlfn.GAMMALN.PRECISE($C$12-i+1)-IFERROR(_xlfn.GAMMALN.PRECISE($C$12-i+1-$B72+1),0))*sample)</f>
        <v>9.3665672486412388E-2</v>
      </c>
      <c r="H72">
        <f>$G$11*B72+$G$14</f>
        <v>93.810303030303032</v>
      </c>
      <c r="I72">
        <f>$G$13*B72+$G$15</f>
        <v>52.492537313432834</v>
      </c>
      <c r="J72">
        <f t="shared" si="2"/>
        <v>0.98934019006764129</v>
      </c>
      <c r="K72">
        <f t="shared" si="3"/>
        <v>1.9050326983224338E-2</v>
      </c>
      <c r="M72">
        <f t="shared" si="12"/>
        <v>52</v>
      </c>
      <c r="N72">
        <f>INDEX($G$21:$G$120,$C$12-A72+1)</f>
        <v>9.7018322631109849E-2</v>
      </c>
      <c r="O72">
        <f>INDEX($K$21:$K$120,$C$12-$A72+1)</f>
        <v>2.0205066344993968E-2</v>
      </c>
      <c r="Q72">
        <f t="shared" si="17"/>
        <v>9.6444724033290921E-2</v>
      </c>
      <c r="R72">
        <f t="shared" si="18"/>
        <v>2.0004986616186018E-2</v>
      </c>
      <c r="S72">
        <f t="shared" si="19"/>
        <v>0.34881488477960154</v>
      </c>
      <c r="T72">
        <f t="shared" si="14"/>
        <v>0.26844439103044243</v>
      </c>
    </row>
    <row r="73" spans="1:20" x14ac:dyDescent="0.3">
      <c r="A73">
        <f t="shared" si="11"/>
        <v>53</v>
      </c>
      <c r="B73">
        <f t="shared" si="0"/>
        <v>53</v>
      </c>
      <c r="C73">
        <v>0.81421794669434322</v>
      </c>
      <c r="D73">
        <f t="shared" si="1"/>
        <v>1.2095398223924509</v>
      </c>
      <c r="F73">
        <f t="array" ref="F73">$B73/$C$12*SUM(EXP(_xlfn.GAMMALN.PRECISE($C$12-$B73+1)-_xlfn.GAMMALN.PRECISE($C$12)+_xlfn.GAMMALN.PRECISE(i)-IFERROR(_xlfn.GAMMALN.PRECISE(i-$B73+1),0))*sample)</f>
        <v>12.203384601357019</v>
      </c>
      <c r="G73">
        <f t="array" ref="G73">$B73/$C$12*SUM(EXP(_xlfn.GAMMALN.PRECISE($C$12-$B73+1)-_xlfn.GAMMALN.PRECISE($C$12)+_xlfn.GAMMALN.PRECISE($C$12-i+1)-IFERROR(_xlfn.GAMMALN.PRECISE($C$12-i+1-$B73+1),0))*sample)</f>
        <v>9.2604715405890853E-2</v>
      </c>
      <c r="H73">
        <f>$G$11*B73+$G$14</f>
        <v>95.590303030303033</v>
      </c>
      <c r="I73">
        <f>$G$13*B73+$G$15</f>
        <v>53.492537313432834</v>
      </c>
      <c r="J73">
        <f t="shared" si="2"/>
        <v>0.98953868783444499</v>
      </c>
      <c r="K73">
        <f t="shared" si="3"/>
        <v>1.8694196428571428E-2</v>
      </c>
      <c r="M73">
        <f t="shared" si="12"/>
        <v>53</v>
      </c>
      <c r="N73">
        <f>INDEX($G$21:$G$120,$C$12-A73+1)</f>
        <v>9.8197157608145832E-2</v>
      </c>
      <c r="O73">
        <f>INDEX($K$21:$K$120,$C$12-$A73+1)</f>
        <v>2.0621729763004002E-2</v>
      </c>
      <c r="Q73">
        <f t="shared" si="17"/>
        <v>9.7607740119627834E-2</v>
      </c>
      <c r="R73">
        <f t="shared" si="18"/>
        <v>2.0413398053998985E-2</v>
      </c>
      <c r="S73">
        <f t="shared" si="19"/>
        <v>0.35345355891770042</v>
      </c>
      <c r="T73">
        <f t="shared" si="14"/>
        <v>0.27276745989247841</v>
      </c>
    </row>
    <row r="74" spans="1:20" x14ac:dyDescent="0.3">
      <c r="A74">
        <f t="shared" si="11"/>
        <v>54</v>
      </c>
      <c r="B74">
        <f t="shared" si="0"/>
        <v>54</v>
      </c>
      <c r="C74">
        <v>2.6109435023091052</v>
      </c>
      <c r="D74">
        <f t="shared" si="1"/>
        <v>1.2290993857915931</v>
      </c>
      <c r="F74">
        <f t="array" ref="F74">$B74/$C$12*SUM(EXP(_xlfn.GAMMALN.PRECISE($C$12-$B74+1)-_xlfn.GAMMALN.PRECISE($C$12)+_xlfn.GAMMALN.PRECISE(i)-IFERROR(_xlfn.GAMMALN.PRECISE(i-$B74+1),0))*sample)</f>
        <v>12.317032558712818</v>
      </c>
      <c r="G74">
        <f t="array" ref="G74">$B74/$C$12*SUM(EXP(_xlfn.GAMMALN.PRECISE($C$12-$B74+1)-_xlfn.GAMMALN.PRECISE($C$12)+_xlfn.GAMMALN.PRECISE($C$12-i+1)-IFERROR(_xlfn.GAMMALN.PRECISE($C$12-i+1-$B74+1),0))*sample)</f>
        <v>9.1569973315936387E-2</v>
      </c>
      <c r="H74">
        <f>$G$11*B74+$G$14</f>
        <v>97.370303030303035</v>
      </c>
      <c r="I74">
        <f>$G$13*B74+$G$15</f>
        <v>54.492537313432834</v>
      </c>
      <c r="J74">
        <f t="shared" si="2"/>
        <v>0.98972992823398331</v>
      </c>
      <c r="K74">
        <f t="shared" si="3"/>
        <v>1.8351136674883594E-2</v>
      </c>
      <c r="M74">
        <f t="shared" si="12"/>
        <v>54</v>
      </c>
      <c r="N74">
        <f>INDEX($G$21:$G$120,$C$12-A74+1)</f>
        <v>9.9409282783925912E-2</v>
      </c>
      <c r="O74">
        <f>INDEX($K$21:$K$120,$C$12-$A74+1)</f>
        <v>2.1055939660590824E-2</v>
      </c>
      <c r="Q74">
        <f t="shared" si="17"/>
        <v>9.8803220196035879E-2</v>
      </c>
      <c r="R74">
        <f t="shared" si="18"/>
        <v>2.0838834711797413E-2</v>
      </c>
      <c r="S74">
        <f t="shared" si="19"/>
        <v>0.35822199411655697</v>
      </c>
      <c r="T74">
        <f t="shared" si="14"/>
        <v>0.27718833726818282</v>
      </c>
    </row>
    <row r="75" spans="1:20" x14ac:dyDescent="0.3">
      <c r="A75">
        <f t="shared" si="11"/>
        <v>55</v>
      </c>
      <c r="B75">
        <f t="shared" si="0"/>
        <v>55</v>
      </c>
      <c r="C75">
        <v>2.8821404105262189</v>
      </c>
      <c r="D75">
        <f t="shared" si="1"/>
        <v>1.3127455068396814</v>
      </c>
      <c r="F75">
        <f t="array" ref="F75">$B75/$C$12*SUM(EXP(_xlfn.GAMMALN.PRECISE($C$12-$B75+1)-_xlfn.GAMMALN.PRECISE($C$12)+_xlfn.GAMMALN.PRECISE(i)-IFERROR(_xlfn.GAMMALN.PRECISE(i-$B75+1),0))*sample)</f>
        <v>12.430200973959654</v>
      </c>
      <c r="G75">
        <f t="array" ref="G75">$B75/$C$12*SUM(EXP(_xlfn.GAMMALN.PRECISE($C$12-$B75+1)-_xlfn.GAMMALN.PRECISE($C$12)+_xlfn.GAMMALN.PRECISE($C$12-i+1)-IFERROR(_xlfn.GAMMALN.PRECISE($C$12-i+1-$B75+1),0))*sample)</f>
        <v>9.0560336622113755E-2</v>
      </c>
      <c r="H75">
        <f>$G$11*B75+$G$14</f>
        <v>99.150303030303036</v>
      </c>
      <c r="I75">
        <f>$G$13*B75+$G$15</f>
        <v>55.492537313432834</v>
      </c>
      <c r="J75">
        <f t="shared" si="2"/>
        <v>0.98991430213083287</v>
      </c>
      <c r="K75">
        <f t="shared" si="3"/>
        <v>1.8020441097364174E-2</v>
      </c>
      <c r="M75">
        <f t="shared" si="12"/>
        <v>55</v>
      </c>
      <c r="N75">
        <f>INDEX($G$21:$G$120,$C$12-A75+1)</f>
        <v>0.10065649371678645</v>
      </c>
      <c r="O75">
        <f>INDEX($K$21:$K$120,$C$12-$A75+1)</f>
        <v>2.1508828250401284E-2</v>
      </c>
      <c r="Q75">
        <f t="shared" si="17"/>
        <v>0.10003288825035618</v>
      </c>
      <c r="R75">
        <f t="shared" si="18"/>
        <v>2.1282383955496052E-2</v>
      </c>
      <c r="S75">
        <f t="shared" si="19"/>
        <v>0.36312108712175728</v>
      </c>
      <c r="T75">
        <f t="shared" si="14"/>
        <v>0.28171081230467482</v>
      </c>
    </row>
    <row r="76" spans="1:20" x14ac:dyDescent="0.3">
      <c r="A76">
        <f t="shared" si="11"/>
        <v>56</v>
      </c>
      <c r="B76">
        <f t="shared" si="0"/>
        <v>56</v>
      </c>
      <c r="C76">
        <v>1.5880754536197936</v>
      </c>
      <c r="D76">
        <f t="shared" si="1"/>
        <v>1.3150280420949074</v>
      </c>
      <c r="F76">
        <f t="array" ref="F76">$B76/$C$12*SUM(EXP(_xlfn.GAMMALN.PRECISE($C$12-$B76+1)-_xlfn.GAMMALN.PRECISE($C$12)+_xlfn.GAMMALN.PRECISE(i)-IFERROR(_xlfn.GAMMALN.PRECISE(i-$B76+1),0))*sample)</f>
        <v>12.542923640833633</v>
      </c>
      <c r="G76">
        <f t="array" ref="G76">$B76/$C$12*SUM(EXP(_xlfn.GAMMALN.PRECISE($C$12-$B76+1)-_xlfn.GAMMALN.PRECISE($C$12)+_xlfn.GAMMALN.PRECISE($C$12-i+1)-IFERROR(_xlfn.GAMMALN.PRECISE($C$12-i+1-$B76+1),0))*sample)</f>
        <v>8.9574777354227447E-2</v>
      </c>
      <c r="H76">
        <f>$G$11*B76+$G$14</f>
        <v>100.93030303030304</v>
      </c>
      <c r="I76">
        <f>$G$13*B76+$G$15</f>
        <v>56.492537313432834</v>
      </c>
      <c r="J76">
        <f t="shared" si="2"/>
        <v>0.99009217281652506</v>
      </c>
      <c r="K76">
        <f t="shared" si="3"/>
        <v>1.7701453104359315E-2</v>
      </c>
      <c r="M76">
        <f t="shared" si="12"/>
        <v>56</v>
      </c>
      <c r="N76">
        <f>INDEX($G$21:$G$120,$C$12-A76+1)</f>
        <v>0.1019407439262891</v>
      </c>
      <c r="O76">
        <f>INDEX($K$21:$K$120,$C$12-$A76+1)</f>
        <v>2.1981627296587928E-2</v>
      </c>
      <c r="Q76">
        <f t="shared" si="17"/>
        <v>0.10129861882153778</v>
      </c>
      <c r="R76">
        <f t="shared" si="18"/>
        <v>2.1745227773494608E-2</v>
      </c>
      <c r="S76">
        <f t="shared" si="19"/>
        <v>0.36815181550154763</v>
      </c>
      <c r="T76">
        <f t="shared" si="14"/>
        <v>0.28633895526279129</v>
      </c>
    </row>
    <row r="77" spans="1:20" x14ac:dyDescent="0.3">
      <c r="A77">
        <f t="shared" si="11"/>
        <v>57</v>
      </c>
      <c r="B77">
        <f t="shared" si="0"/>
        <v>57</v>
      </c>
      <c r="C77">
        <v>2.3864920681555724</v>
      </c>
      <c r="D77">
        <f t="shared" si="1"/>
        <v>1.3562383422495041</v>
      </c>
      <c r="F77">
        <f t="array" ref="F77">$B77/$C$12*SUM(EXP(_xlfn.GAMMALN.PRECISE($C$12-$B77+1)-_xlfn.GAMMALN.PRECISE($C$12)+_xlfn.GAMMALN.PRECISE(i)-IFERROR(_xlfn.GAMMALN.PRECISE(i-$B77+1),0))*sample)</f>
        <v>12.655232181708334</v>
      </c>
      <c r="G77">
        <f t="array" ref="G77">$B77/$C$12*SUM(EXP(_xlfn.GAMMALN.PRECISE($C$12-$B77+1)-_xlfn.GAMMALN.PRECISE($C$12)+_xlfn.GAMMALN.PRECISE($C$12-i+1)-IFERROR(_xlfn.GAMMALN.PRECISE($C$12-i+1-$B77+1),0))*sample)</f>
        <v>8.8612342162550387E-2</v>
      </c>
      <c r="H77">
        <f>$G$11*B77+$G$14</f>
        <v>102.71030303030304</v>
      </c>
      <c r="I77">
        <f>$G$13*B77+$G$15</f>
        <v>57.492537313432834</v>
      </c>
      <c r="J77">
        <f t="shared" si="2"/>
        <v>0.9902638783987916</v>
      </c>
      <c r="K77">
        <f t="shared" si="3"/>
        <v>1.739356178608515E-2</v>
      </c>
      <c r="M77">
        <f t="shared" si="12"/>
        <v>57</v>
      </c>
      <c r="N77">
        <f>INDEX($G$21:$G$120,$C$12-A77+1)</f>
        <v>0.10326416155171736</v>
      </c>
      <c r="O77">
        <f>INDEX($K$21:$K$120,$C$12-$A77+1)</f>
        <v>2.2475679302247569E-2</v>
      </c>
      <c r="Q77">
        <f t="shared" si="17"/>
        <v>0.10260245273900323</v>
      </c>
      <c r="R77">
        <f t="shared" si="18"/>
        <v>2.2228653299417749E-2</v>
      </c>
      <c r="S77">
        <f t="shared" si="19"/>
        <v>0.37331526811105142</v>
      </c>
      <c r="T77">
        <f t="shared" si="14"/>
        <v>0.29107713952904163</v>
      </c>
    </row>
    <row r="78" spans="1:20" x14ac:dyDescent="0.3">
      <c r="A78">
        <f t="shared" si="11"/>
        <v>58</v>
      </c>
      <c r="B78">
        <f t="shared" si="0"/>
        <v>58</v>
      </c>
      <c r="C78">
        <v>1.3800248405524247</v>
      </c>
      <c r="D78">
        <f t="shared" si="1"/>
        <v>1.3800248405524247</v>
      </c>
      <c r="F78">
        <f t="array" ref="F78">$B78/$C$12*SUM(EXP(_xlfn.GAMMALN.PRECISE($C$12-$B78+1)-_xlfn.GAMMALN.PRECISE($C$12)+_xlfn.GAMMALN.PRECISE(i)-IFERROR(_xlfn.GAMMALN.PRECISE(i-$B78+1),0))*sample)</f>
        <v>12.767156177660169</v>
      </c>
      <c r="G78">
        <f t="array" ref="G78">$B78/$C$12*SUM(EXP(_xlfn.GAMMALN.PRECISE($C$12-$B78+1)-_xlfn.GAMMALN.PRECISE($C$12)+_xlfn.GAMMALN.PRECISE($C$12-i+1)-IFERROR(_xlfn.GAMMALN.PRECISE($C$12-i+1-$B78+1),0))*sample)</f>
        <v>8.7672145974319049E-2</v>
      </c>
      <c r="H78">
        <f>$G$11*B78+$G$14</f>
        <v>104.49030303030302</v>
      </c>
      <c r="I78">
        <f>$G$13*B78+$G$15</f>
        <v>58.492537313432834</v>
      </c>
      <c r="J78">
        <f t="shared" si="2"/>
        <v>0.99042973394660372</v>
      </c>
      <c r="K78">
        <f t="shared" si="3"/>
        <v>1.7096198009696351E-2</v>
      </c>
      <c r="M78">
        <f t="shared" si="12"/>
        <v>58</v>
      </c>
      <c r="N78">
        <f>INDEX($G$21:$G$120,$C$12-A78+1)</f>
        <v>0.10462906813394247</v>
      </c>
      <c r="O78">
        <f>INDEX($K$21:$K$120,$C$12-$A78+1)</f>
        <v>2.299245024021963E-2</v>
      </c>
      <c r="Q78">
        <f t="shared" si="17"/>
        <v>0.10394661484282991</v>
      </c>
      <c r="R78">
        <f t="shared" si="18"/>
        <v>2.27340647712336E-2</v>
      </c>
      <c r="S78">
        <f t="shared" si="19"/>
        <v>0.37861267921325747</v>
      </c>
      <c r="T78">
        <f t="shared" si="14"/>
        <v>0.29593006532715976</v>
      </c>
    </row>
    <row r="79" spans="1:20" x14ac:dyDescent="0.3">
      <c r="A79">
        <f t="shared" si="11"/>
        <v>59</v>
      </c>
      <c r="B79">
        <f t="shared" si="0"/>
        <v>59</v>
      </c>
      <c r="C79">
        <v>1.102783148223053</v>
      </c>
      <c r="D79">
        <f t="shared" si="1"/>
        <v>1.3976155073368954</v>
      </c>
      <c r="F79">
        <f t="array" ref="F79">$B79/$C$12*SUM(EXP(_xlfn.GAMMALN.PRECISE($C$12-$B79+1)-_xlfn.GAMMALN.PRECISE($C$12)+_xlfn.GAMMALN.PRECISE(i)-IFERROR(_xlfn.GAMMALN.PRECISE(i-$B79+1),0))*sample)</f>
        <v>12.87872329049218</v>
      </c>
      <c r="G79">
        <f t="array" ref="G79">$B79/$C$12*SUM(EXP(_xlfn.GAMMALN.PRECISE($C$12-$B79+1)-_xlfn.GAMMALN.PRECISE($C$12)+_xlfn.GAMMALN.PRECISE($C$12-i+1)-IFERROR(_xlfn.GAMMALN.PRECISE($C$12-i+1-$B79+1),0))*sample)</f>
        <v>8.6753366238768809E-2</v>
      </c>
      <c r="H79">
        <f>$G$11*B79+$G$14</f>
        <v>106.27030303030303</v>
      </c>
      <c r="I79">
        <f>$G$13*B79+$G$15</f>
        <v>59.492537313432834</v>
      </c>
      <c r="J79">
        <f t="shared" si="2"/>
        <v>0.99059003341963892</v>
      </c>
      <c r="K79">
        <f t="shared" si="3"/>
        <v>1.6808830908178626E-2</v>
      </c>
      <c r="M79">
        <f t="shared" si="12"/>
        <v>59</v>
      </c>
      <c r="N79">
        <f>INDEX($G$21:$G$120,$C$12-A79+1)</f>
        <v>0.10603799986073782</v>
      </c>
      <c r="O79">
        <f>INDEX($K$21:$K$120,$C$12-$A79+1)</f>
        <v>2.3533544081489288E-2</v>
      </c>
      <c r="Q79">
        <f t="shared" si="17"/>
        <v>0.10533353399734015</v>
      </c>
      <c r="R79">
        <f t="shared" si="18"/>
        <v>2.3262997160854459E-2</v>
      </c>
      <c r="S79">
        <f t="shared" si="19"/>
        <v>0.38404546578022591</v>
      </c>
      <c r="T79">
        <f t="shared" si="14"/>
        <v>0.30090278529772291</v>
      </c>
    </row>
    <row r="80" spans="1:20" x14ac:dyDescent="0.3">
      <c r="A80">
        <f t="shared" si="11"/>
        <v>60</v>
      </c>
      <c r="B80">
        <f t="shared" si="0"/>
        <v>60</v>
      </c>
      <c r="C80">
        <v>0.36630086794410027</v>
      </c>
      <c r="D80">
        <f t="shared" si="1"/>
        <v>1.4256237102822007</v>
      </c>
      <c r="F80">
        <f t="array" ref="F80">$B80/$C$12*SUM(EXP(_xlfn.GAMMALN.PRECISE($C$12-$B80+1)-_xlfn.GAMMALN.PRECISE($C$12)+_xlfn.GAMMALN.PRECISE(i)-IFERROR(_xlfn.GAMMALN.PRECISE(i-$B80+1),0))*sample)</f>
        <v>12.989959377298808</v>
      </c>
      <c r="G80">
        <f t="array" ref="G80">$B80/$C$12*SUM(EXP(_xlfn.GAMMALN.PRECISE($C$12-$B80+1)-_xlfn.GAMMALN.PRECISE($C$12)+_xlfn.GAMMALN.PRECISE($C$12-i+1)-IFERROR(_xlfn.GAMMALN.PRECISE($C$12-i+1-$B80+1),0))*sample)</f>
        <v>8.5855237697600326E-2</v>
      </c>
      <c r="H80">
        <f>$G$11*B80+$G$14</f>
        <v>108.05030303030303</v>
      </c>
      <c r="I80">
        <f>$G$13*B80+$G$15</f>
        <v>60.492537313432834</v>
      </c>
      <c r="J80">
        <f t="shared" si="2"/>
        <v>0.99074505140703262</v>
      </c>
      <c r="K80">
        <f t="shared" si="3"/>
        <v>1.6530964717493216E-2</v>
      </c>
      <c r="M80">
        <f t="shared" si="12"/>
        <v>60</v>
      </c>
      <c r="N80">
        <f>INDEX($G$21:$G$120,$C$12-A80+1)</f>
        <v>0.10749373168341664</v>
      </c>
      <c r="O80">
        <f>INDEX($K$21:$K$120,$C$12-$A80+1)</f>
        <v>2.4100719424460432E-2</v>
      </c>
      <c r="Q80">
        <f t="shared" si="17"/>
        <v>0.10676586577207722</v>
      </c>
      <c r="R80">
        <f t="shared" si="18"/>
        <v>2.3817131752974861E-2</v>
      </c>
      <c r="S80">
        <f t="shared" si="19"/>
        <v>0.38961526713583594</v>
      </c>
      <c r="T80">
        <f t="shared" si="14"/>
        <v>0.30600073214218299</v>
      </c>
    </row>
    <row r="81" spans="1:20" x14ac:dyDescent="0.3">
      <c r="A81">
        <f t="shared" si="11"/>
        <v>61</v>
      </c>
      <c r="B81">
        <f t="shared" si="0"/>
        <v>61</v>
      </c>
      <c r="C81">
        <v>1.927895508912133</v>
      </c>
      <c r="D81">
        <f t="shared" si="1"/>
        <v>1.4401995020868994</v>
      </c>
      <c r="F81">
        <f t="array" ref="F81">$B81/$C$12*SUM(EXP(_xlfn.GAMMALN.PRECISE($C$12-$B81+1)-_xlfn.GAMMALN.PRECISE($C$12)+_xlfn.GAMMALN.PRECISE(i)-IFERROR(_xlfn.GAMMALN.PRECISE(i-$B81+1),0))*sample)</f>
        <v>13.100888598133025</v>
      </c>
      <c r="G81">
        <f t="array" ref="G81">$B81/$C$12*SUM(EXP(_xlfn.GAMMALN.PRECISE($C$12-$B81+1)-_xlfn.GAMMALN.PRECISE($C$12)+_xlfn.GAMMALN.PRECISE($C$12-i+1)-IFERROR(_xlfn.GAMMALN.PRECISE($C$12-i+1-$B81+1),0))*sample)</f>
        <v>8.4977047625780275E-2</v>
      </c>
      <c r="H81">
        <f>$G$11*B81+$G$14</f>
        <v>109.83030303030303</v>
      </c>
      <c r="I81">
        <f>$G$13*B81+$G$15</f>
        <v>61.492537313432834</v>
      </c>
      <c r="J81">
        <f t="shared" si="2"/>
        <v>0.99089504469705325</v>
      </c>
      <c r="K81">
        <f t="shared" si="3"/>
        <v>1.6262135922330098E-2</v>
      </c>
      <c r="M81">
        <f t="shared" si="12"/>
        <v>61</v>
      </c>
      <c r="N81">
        <f>INDEX($G$21:$G$120,$C$12-A81+1)</f>
        <v>0.10899930479646987</v>
      </c>
      <c r="O81">
        <f>INDEX($K$21:$K$120,$C$12-$A81+1)</f>
        <v>2.4695908588278661E-2</v>
      </c>
      <c r="Q81">
        <f t="shared" si="17"/>
        <v>0.10824651823994325</v>
      </c>
      <c r="R81">
        <f t="shared" si="18"/>
        <v>2.4398314006369548E-2</v>
      </c>
      <c r="S81">
        <f t="shared" si="19"/>
        <v>0.39532398570217181</v>
      </c>
      <c r="T81">
        <f t="shared" si="14"/>
        <v>0.31122974856197849</v>
      </c>
    </row>
    <row r="82" spans="1:20" x14ac:dyDescent="0.3">
      <c r="A82">
        <f t="shared" si="11"/>
        <v>62</v>
      </c>
      <c r="B82">
        <f t="shared" si="0"/>
        <v>62</v>
      </c>
      <c r="C82">
        <v>1.0499141817277657</v>
      </c>
      <c r="D82">
        <f t="shared" si="1"/>
        <v>1.4473907461961493</v>
      </c>
      <c r="F82">
        <f t="array" ref="F82">$B82/$C$12*SUM(EXP(_xlfn.GAMMALN.PRECISE($C$12-$B82+1)-_xlfn.GAMMALN.PRECISE($C$12)+_xlfn.GAMMALN.PRECISE(i)-IFERROR(_xlfn.GAMMALN.PRECISE(i-$B82+1),0))*sample)</f>
        <v>13.21153351726441</v>
      </c>
      <c r="G82">
        <f t="array" ref="G82">$B82/$C$12*SUM(EXP(_xlfn.GAMMALN.PRECISE($C$12-$B82+1)-_xlfn.GAMMALN.PRECISE($C$12)+_xlfn.GAMMALN.PRECISE($C$12-i+1)-IFERROR(_xlfn.GAMMALN.PRECISE($C$12-i+1-$B82+1),0))*sample)</f>
        <v>8.4118131493969184E-2</v>
      </c>
      <c r="H82">
        <f>$G$11*B82+$G$14</f>
        <v>111.61030303030303</v>
      </c>
      <c r="I82">
        <f>$G$13*B82+$G$15</f>
        <v>62.492537313432834</v>
      </c>
      <c r="J82">
        <f t="shared" si="2"/>
        <v>0.99104025369657411</v>
      </c>
      <c r="K82">
        <f t="shared" si="3"/>
        <v>1.60019106759016E-2</v>
      </c>
      <c r="M82">
        <f t="shared" si="12"/>
        <v>62</v>
      </c>
      <c r="N82">
        <f>INDEX($G$21:$G$120,$C$12-A82+1)</f>
        <v>0.11055805807568592</v>
      </c>
      <c r="O82">
        <f>INDEX($K$21:$K$120,$C$12-$A82+1)</f>
        <v>2.5321239606953892E-2</v>
      </c>
      <c r="Q82">
        <f t="shared" si="17"/>
        <v>0.10977868143607789</v>
      </c>
      <c r="R82">
        <f t="shared" si="18"/>
        <v>2.5008574097616275E-2</v>
      </c>
      <c r="S82">
        <f t="shared" si="19"/>
        <v>0.40117382719459738</v>
      </c>
      <c r="T82">
        <f t="shared" si="14"/>
        <v>0.31659611976469149</v>
      </c>
    </row>
    <row r="83" spans="1:20" x14ac:dyDescent="0.3">
      <c r="A83">
        <f t="shared" si="11"/>
        <v>63</v>
      </c>
      <c r="B83">
        <f t="shared" si="0"/>
        <v>63</v>
      </c>
      <c r="C83">
        <v>0.41891316311631421</v>
      </c>
      <c r="D83">
        <f t="shared" si="1"/>
        <v>1.4541390063490376</v>
      </c>
      <c r="F83">
        <f t="array" ref="F83">$B83/$C$12*SUM(EXP(_xlfn.GAMMALN.PRECISE($C$12-$B83+1)-_xlfn.GAMMALN.PRECISE($C$12)+_xlfn.GAMMALN.PRECISE(i)-IFERROR(_xlfn.GAMMALN.PRECISE(i-$B83+1),0))*sample)</f>
        <v>13.321915198483426</v>
      </c>
      <c r="G83">
        <f t="array" ref="G83">$B83/$C$12*SUM(EXP(_xlfn.GAMMALN.PRECISE($C$12-$B83+1)-_xlfn.GAMMALN.PRECISE($C$12)+_xlfn.GAMMALN.PRECISE($C$12-i+1)-IFERROR(_xlfn.GAMMALN.PRECISE($C$12-i+1-$B83+1),0))*sample)</f>
        <v>8.327786900967199E-2</v>
      </c>
      <c r="H83">
        <f>$G$11*B83+$G$14</f>
        <v>113.39030303030303</v>
      </c>
      <c r="I83">
        <f>$G$13*B83+$G$15</f>
        <v>63.492537313432834</v>
      </c>
      <c r="J83">
        <f t="shared" si="2"/>
        <v>0.99118090371684819</v>
      </c>
      <c r="K83">
        <f t="shared" si="3"/>
        <v>1.5749882463563705E-2</v>
      </c>
      <c r="M83">
        <f t="shared" si="12"/>
        <v>63</v>
      </c>
      <c r="N83">
        <f>INDEX($G$21:$G$120,$C$12-A83+1)</f>
        <v>0.11217366420009668</v>
      </c>
      <c r="O83">
        <f>INDEX($K$21:$K$120,$C$12-$A83+1)</f>
        <v>2.5979061651803026E-2</v>
      </c>
      <c r="Q83">
        <f t="shared" si="17"/>
        <v>0.11136586113789129</v>
      </c>
      <c r="R83">
        <f t="shared" si="18"/>
        <v>2.5650150629378459E-2</v>
      </c>
      <c r="S83">
        <f t="shared" si="19"/>
        <v>0.40716733794819632</v>
      </c>
      <c r="T83">
        <f t="shared" si="14"/>
        <v>0.32210660885936016</v>
      </c>
    </row>
    <row r="84" spans="1:20" x14ac:dyDescent="0.3">
      <c r="A84">
        <f t="shared" si="11"/>
        <v>64</v>
      </c>
      <c r="B84">
        <f t="shared" si="0"/>
        <v>64</v>
      </c>
      <c r="C84">
        <v>0.4781260145630466</v>
      </c>
      <c r="D84">
        <f t="shared" si="1"/>
        <v>1.463821631356911</v>
      </c>
      <c r="F84">
        <f t="array" ref="F84">$B84/$C$12*SUM(EXP(_xlfn.GAMMALN.PRECISE($C$12-$B84+1)-_xlfn.GAMMALN.PRECISE($C$12)+_xlfn.GAMMALN.PRECISE(i)-IFERROR(_xlfn.GAMMALN.PRECISE(i-$B84+1),0))*sample)</f>
        <v>13.432053294880937</v>
      </c>
      <c r="G84">
        <f t="array" ref="G84">$B84/$C$12*SUM(EXP(_xlfn.GAMMALN.PRECISE($C$12-$B84+1)-_xlfn.GAMMALN.PRECISE($C$12)+_xlfn.GAMMALN.PRECISE($C$12-i+1)-IFERROR(_xlfn.GAMMALN.PRECISE($C$12-i+1-$B84+1),0))*sample)</f>
        <v>8.2455680499279663E-2</v>
      </c>
      <c r="H84">
        <f>$G$11*B84+$G$14</f>
        <v>115.17030303030303</v>
      </c>
      <c r="I84">
        <f>$G$13*B84+$G$15</f>
        <v>64.492537313432834</v>
      </c>
      <c r="J84">
        <f t="shared" si="2"/>
        <v>0.99131720614005081</v>
      </c>
      <c r="K84">
        <f t="shared" si="3"/>
        <v>1.5505669983800046E-2</v>
      </c>
      <c r="M84">
        <f t="shared" si="12"/>
        <v>64</v>
      </c>
      <c r="N84">
        <f>INDEX($G$21:$G$120,$C$12-A84+1)</f>
        <v>0.1138501713450666</v>
      </c>
      <c r="O84">
        <f>INDEX($K$21:$K$120,$C$12-$A84+1)</f>
        <v>2.6671974522292995E-2</v>
      </c>
      <c r="Q84">
        <f t="shared" si="17"/>
        <v>0.11301191777258164</v>
      </c>
      <c r="R84">
        <f t="shared" si="18"/>
        <v>2.632551808704801E-2</v>
      </c>
      <c r="S84">
        <f t="shared" si="19"/>
        <v>0.41330743657665803</v>
      </c>
      <c r="T84">
        <f t="shared" si="14"/>
        <v>0.32776849552246817</v>
      </c>
    </row>
    <row r="85" spans="1:20" x14ac:dyDescent="0.3">
      <c r="A85">
        <f t="shared" si="11"/>
        <v>65</v>
      </c>
      <c r="B85">
        <f t="shared" si="0"/>
        <v>65</v>
      </c>
      <c r="C85">
        <v>0.80622571663370313</v>
      </c>
      <c r="D85">
        <f t="shared" si="1"/>
        <v>1.5010532917563901</v>
      </c>
      <c r="F85">
        <f t="array" ref="F85">$B85/$C$12*SUM(EXP(_xlfn.GAMMALN.PRECISE($C$12-$B85+1)-_xlfn.GAMMALN.PRECISE($C$12)+_xlfn.GAMMALN.PRECISE(i)-IFERROR(_xlfn.GAMMALN.PRECISE(i-$B85+1),0))*sample)</f>
        <v>13.541966133470188</v>
      </c>
      <c r="G85">
        <f t="array" ref="G85">$B85/$C$12*SUM(EXP(_xlfn.GAMMALN.PRECISE($C$12-$B85+1)-_xlfn.GAMMALN.PRECISE($C$12)+_xlfn.GAMMALN.PRECISE($C$12-i+1)-IFERROR(_xlfn.GAMMALN.PRECISE($C$12-i+1-$B85+1),0))*sample)</f>
        <v>8.1651023597271222E-2</v>
      </c>
      <c r="H85">
        <f>$G$11*B85+$G$14</f>
        <v>116.95030303030303</v>
      </c>
      <c r="I85">
        <f>$G$13*B85+$G$15</f>
        <v>65.492537313432834</v>
      </c>
      <c r="J85">
        <f t="shared" si="2"/>
        <v>0.99144935947929191</v>
      </c>
      <c r="K85">
        <f t="shared" si="3"/>
        <v>1.5268915223336373E-2</v>
      </c>
      <c r="M85">
        <f t="shared" si="12"/>
        <v>65</v>
      </c>
      <c r="N85">
        <f>INDEX($G$21:$G$120,$C$12-A85+1)</f>
        <v>0.11559205153798967</v>
      </c>
      <c r="O85">
        <f>INDEX($K$21:$K$120,$C$12-$A85+1)</f>
        <v>2.7402862985685072E-2</v>
      </c>
      <c r="Q85">
        <f t="shared" si="17"/>
        <v>0.11472111144152813</v>
      </c>
      <c r="R85">
        <f t="shared" si="18"/>
        <v>2.7037418753989031E-2</v>
      </c>
      <c r="S85">
        <f t="shared" si="19"/>
        <v>0.41959743635729935</v>
      </c>
      <c r="T85">
        <f t="shared" si="14"/>
        <v>0.3335896183856128</v>
      </c>
    </row>
    <row r="86" spans="1:20" x14ac:dyDescent="0.3">
      <c r="A86">
        <f t="shared" si="11"/>
        <v>66</v>
      </c>
      <c r="B86">
        <f t="shared" ref="B86:B120" si="20">A86</f>
        <v>66</v>
      </c>
      <c r="C86">
        <v>1.463821631356911</v>
      </c>
      <c r="D86">
        <f t="shared" ref="D86:D120" si="21">SMALL($C$21:$C$120,A86)</f>
        <v>1.5880754536197936</v>
      </c>
      <c r="F86">
        <f t="array" ref="F86">$B86/$C$12*SUM(EXP(_xlfn.GAMMALN.PRECISE($C$12-$B86+1)-_xlfn.GAMMALN.PRECISE($C$12)+_xlfn.GAMMALN.PRECISE(i)-IFERROR(_xlfn.GAMMALN.PRECISE(i-$B86+1),0))*sample)</f>
        <v>13.651670795016363</v>
      </c>
      <c r="G86">
        <f t="array" ref="G86">$B86/$C$12*SUM(EXP(_xlfn.GAMMALN.PRECISE($C$12-$B86+1)-_xlfn.GAMMALN.PRECISE($C$12)+_xlfn.GAMMALN.PRECISE($C$12-i+1)-IFERROR(_xlfn.GAMMALN.PRECISE($C$12-i+1-$B86+1),0))*sample)</f>
        <v>8.0863390212908198E-2</v>
      </c>
      <c r="H86">
        <f>$G$11*B86+$G$14</f>
        <v>118.73030303030303</v>
      </c>
      <c r="I86">
        <f>$G$13*B86+$G$15</f>
        <v>66.492537313432834</v>
      </c>
      <c r="J86">
        <f t="shared" ref="J86:J120" si="22">1-1/H86</f>
        <v>0.99157755034327866</v>
      </c>
      <c r="K86">
        <f t="shared" ref="K86:K120" si="23">1/I86</f>
        <v>1.5039281705948373E-2</v>
      </c>
      <c r="M86">
        <f t="shared" si="12"/>
        <v>66</v>
      </c>
      <c r="N86">
        <f>INDEX($G$21:$G$120,$C$12-A86+1)</f>
        <v>0.11740425702559093</v>
      </c>
      <c r="O86">
        <f>INDEX($K$21:$K$120,$C$12-$A86+1)</f>
        <v>2.8174936921783012E-2</v>
      </c>
      <c r="Q86">
        <f t="shared" ref="Q86:Q117" si="24">AVERAGE(N85:N86)</f>
        <v>0.11649815428179031</v>
      </c>
      <c r="R86">
        <f t="shared" ref="R86:R117" si="25">AVERAGE(O85:O86)</f>
        <v>2.7788899953734042E-2</v>
      </c>
      <c r="S86">
        <f t="shared" ref="S86:S117" si="26">IF(N86&lt;N85,S87,(O86-O85)/(N86-N85))</f>
        <v>0.42604105405281667</v>
      </c>
      <c r="T86">
        <f t="shared" si="14"/>
        <v>0.33957842167601582</v>
      </c>
    </row>
    <row r="87" spans="1:20" x14ac:dyDescent="0.3">
      <c r="A87">
        <f t="shared" ref="A87:A120" si="27">A86+1</f>
        <v>67</v>
      </c>
      <c r="B87">
        <f t="shared" si="20"/>
        <v>67</v>
      </c>
      <c r="C87">
        <v>0.24505312201524787</v>
      </c>
      <c r="D87">
        <f t="shared" si="21"/>
        <v>1.6215690460150964</v>
      </c>
      <c r="F87">
        <f t="array" ref="F87">$B87/$C$12*SUM(EXP(_xlfn.GAMMALN.PRECISE($C$12-$B87+1)-_xlfn.GAMMALN.PRECISE($C$12)+_xlfn.GAMMALN.PRECISE(i)-IFERROR(_xlfn.GAMMALN.PRECISE(i-$B87+1),0))*sample)</f>
        <v>13.761183189393574</v>
      </c>
      <c r="G87">
        <f t="array" ref="G87">$B87/$C$12*SUM(EXP(_xlfn.GAMMALN.PRECISE($C$12-$B87+1)-_xlfn.GAMMALN.PRECISE($C$12)+_xlfn.GAMMALN.PRECISE($C$12-i+1)-IFERROR(_xlfn.GAMMALN.PRECISE($C$12-i+1-$B87+1),0))*sample)</f>
        <v>8.0092303747877E-2</v>
      </c>
      <c r="H87">
        <f>$G$11*B87+$G$14</f>
        <v>120.51030303030304</v>
      </c>
      <c r="I87">
        <f>$G$13*B87+$G$15</f>
        <v>67.492537313432834</v>
      </c>
      <c r="J87">
        <f t="shared" si="22"/>
        <v>0.99170195431548669</v>
      </c>
      <c r="K87">
        <f t="shared" si="23"/>
        <v>1.4816452896948253E-2</v>
      </c>
      <c r="M87">
        <f t="shared" ref="M87:M120" si="28">M86+1</f>
        <v>67</v>
      </c>
      <c r="N87">
        <f>INDEX($G$21:$G$120,$C$12-A87+1)</f>
        <v>0.11929228632845117</v>
      </c>
      <c r="O87">
        <f>INDEX($K$21:$K$120,$C$12-$A87+1)</f>
        <v>2.8991778450887063E-2</v>
      </c>
      <c r="Q87">
        <f t="shared" si="24"/>
        <v>0.11834827167702106</v>
      </c>
      <c r="R87">
        <f t="shared" si="25"/>
        <v>2.8583357686335038E-2</v>
      </c>
      <c r="S87">
        <f t="shared" si="26"/>
        <v>0.43264240012937905</v>
      </c>
      <c r="T87">
        <f t="shared" ref="T87:T150" si="29">_xlfn.NORM.S.DIST(LN(Q87),FALSE)/Q87</f>
        <v>0.34574400673003564</v>
      </c>
    </row>
    <row r="88" spans="1:20" x14ac:dyDescent="0.3">
      <c r="A88">
        <f t="shared" si="27"/>
        <v>68</v>
      </c>
      <c r="B88">
        <f t="shared" si="20"/>
        <v>68</v>
      </c>
      <c r="C88">
        <v>0.5751094957318863</v>
      </c>
      <c r="D88">
        <f t="shared" si="21"/>
        <v>1.6387036006052274</v>
      </c>
      <c r="F88">
        <f t="array" ref="F88">$B88/$C$12*SUM(EXP(_xlfn.GAMMALN.PRECISE($C$12-$B88+1)-_xlfn.GAMMALN.PRECISE($C$12)+_xlfn.GAMMALN.PRECISE(i)-IFERROR(_xlfn.GAMMALN.PRECISE(i-$B88+1),0))*sample)</f>
        <v>13.870518126757789</v>
      </c>
      <c r="G88">
        <f t="array" ref="G88">$B88/$C$12*SUM(EXP(_xlfn.GAMMALN.PRECISE($C$12-$B88+1)-_xlfn.GAMMALN.PRECISE($C$12)+_xlfn.GAMMALN.PRECISE($C$12-i+1)-IFERROR(_xlfn.GAMMALN.PRECISE($C$12-i+1-$B88+1),0))*sample)</f>
        <v>7.9337316541302619E-2</v>
      </c>
      <c r="H88">
        <f>$G$11*B88+$G$14</f>
        <v>122.29030303030304</v>
      </c>
      <c r="I88">
        <f>$G$13*B88+$G$15</f>
        <v>68.492537313432834</v>
      </c>
      <c r="J88">
        <f t="shared" si="22"/>
        <v>0.99182273675655053</v>
      </c>
      <c r="K88">
        <f t="shared" si="23"/>
        <v>1.460013074743953E-2</v>
      </c>
      <c r="M88">
        <f t="shared" si="28"/>
        <v>68</v>
      </c>
      <c r="N88">
        <f>INDEX($G$21:$G$120,$C$12-A88+1)</f>
        <v>0.12126226207475753</v>
      </c>
      <c r="O88">
        <f>INDEX($K$21:$K$120,$C$12-$A88+1)</f>
        <v>2.9857397504456328E-2</v>
      </c>
      <c r="Q88">
        <f t="shared" si="24"/>
        <v>0.12027727420160435</v>
      </c>
      <c r="R88">
        <f t="shared" si="25"/>
        <v>2.9424587977671696E-2</v>
      </c>
      <c r="S88">
        <f t="shared" si="26"/>
        <v>0.43940594456163801</v>
      </c>
      <c r="T88">
        <f t="shared" si="29"/>
        <v>0.35209618909524204</v>
      </c>
    </row>
    <row r="89" spans="1:20" x14ac:dyDescent="0.3">
      <c r="A89">
        <f t="shared" si="27"/>
        <v>69</v>
      </c>
      <c r="B89">
        <f t="shared" si="20"/>
        <v>69</v>
      </c>
      <c r="C89">
        <v>0.32568156329203768</v>
      </c>
      <c r="D89">
        <f t="shared" si="21"/>
        <v>1.7431921948327163</v>
      </c>
      <c r="F89">
        <f t="array" ref="F89">$B89/$C$12*SUM(EXP(_xlfn.GAMMALN.PRECISE($C$12-$B89+1)-_xlfn.GAMMALN.PRECISE($C$12)+_xlfn.GAMMALN.PRECISE(i)-IFERROR(_xlfn.GAMMALN.PRECISE(i-$B89+1),0))*sample)</f>
        <v>13.979689384825402</v>
      </c>
      <c r="G89">
        <f t="array" ref="G89">$B89/$C$12*SUM(EXP(_xlfn.GAMMALN.PRECISE($C$12-$B89+1)-_xlfn.GAMMALN.PRECISE($C$12)+_xlfn.GAMMALN.PRECISE($C$12-i+1)-IFERROR(_xlfn.GAMMALN.PRECISE($C$12-i+1-$B89+1),0))*sample)</f>
        <v>7.8598007521261962E-2</v>
      </c>
      <c r="H89">
        <f>$G$11*B89+$G$14</f>
        <v>124.07030303030304</v>
      </c>
      <c r="I89">
        <f>$G$13*B89+$G$15</f>
        <v>69.492537313432834</v>
      </c>
      <c r="J89">
        <f t="shared" si="22"/>
        <v>0.99194005353758374</v>
      </c>
      <c r="K89">
        <f t="shared" si="23"/>
        <v>1.4390034364261169E-2</v>
      </c>
      <c r="M89">
        <f t="shared" si="28"/>
        <v>69</v>
      </c>
      <c r="N89">
        <f>INDEX($G$21:$G$120,$C$12-A89+1)</f>
        <v>0.12332102323887117</v>
      </c>
      <c r="O89">
        <f>INDEX($K$21:$K$120,$C$12-$A89+1)</f>
        <v>3.0776297657326597E-2</v>
      </c>
      <c r="Q89">
        <f t="shared" si="24"/>
        <v>0.12229164265681436</v>
      </c>
      <c r="R89">
        <f t="shared" si="25"/>
        <v>3.0316847580891461E-2</v>
      </c>
      <c r="S89">
        <f t="shared" si="26"/>
        <v>0.44633645169126801</v>
      </c>
      <c r="T89">
        <f t="shared" si="29"/>
        <v>0.3586455620329661</v>
      </c>
    </row>
    <row r="90" spans="1:20" x14ac:dyDescent="0.3">
      <c r="A90">
        <f t="shared" si="27"/>
        <v>70</v>
      </c>
      <c r="B90">
        <f t="shared" si="20"/>
        <v>70</v>
      </c>
      <c r="C90">
        <v>6.5758241350783404</v>
      </c>
      <c r="D90">
        <f t="shared" si="21"/>
        <v>1.7698399684644821</v>
      </c>
      <c r="F90">
        <f t="array" ref="F90">$B90/$C$12*SUM(EXP(_xlfn.GAMMALN.PRECISE($C$12-$B90+1)-_xlfn.GAMMALN.PRECISE($C$12)+_xlfn.GAMMALN.PRECISE(i)-IFERROR(_xlfn.GAMMALN.PRECISE(i-$B90+1),0))*sample)</f>
        <v>14.088709772492232</v>
      </c>
      <c r="G90">
        <f t="array" ref="G90">$B90/$C$12*SUM(EXP(_xlfn.GAMMALN.PRECISE($C$12-$B90+1)-_xlfn.GAMMALN.PRECISE($C$12)+_xlfn.GAMMALN.PRECISE($C$12-i+1)-IFERROR(_xlfn.GAMMALN.PRECISE($C$12-i+1-$B90+1),0))*sample)</f>
        <v>7.7873980043978372E-2</v>
      </c>
      <c r="H90">
        <f>$G$11*B90+$G$14</f>
        <v>125.85030303030304</v>
      </c>
      <c r="I90">
        <f>$G$13*B90+$G$15</f>
        <v>70.492537313432834</v>
      </c>
      <c r="J90">
        <f t="shared" si="22"/>
        <v>0.99205405171126837</v>
      </c>
      <c r="K90">
        <f t="shared" si="23"/>
        <v>1.4185898793139954E-2</v>
      </c>
      <c r="M90">
        <f t="shared" si="28"/>
        <v>70</v>
      </c>
      <c r="N90">
        <f>INDEX($G$21:$G$120,$C$12-A90+1)</f>
        <v>0.12547623509757094</v>
      </c>
      <c r="O90">
        <f>INDEX($K$21:$K$120,$C$12-$A90+1)</f>
        <v>3.175355450236967E-2</v>
      </c>
      <c r="Q90">
        <f t="shared" si="24"/>
        <v>0.12439862916822106</v>
      </c>
      <c r="R90">
        <f t="shared" si="25"/>
        <v>3.1264926079848133E-2</v>
      </c>
      <c r="S90">
        <f t="shared" si="26"/>
        <v>0.4534388770636445</v>
      </c>
      <c r="T90">
        <f t="shared" si="29"/>
        <v>0.36540356731986068</v>
      </c>
    </row>
    <row r="91" spans="1:20" x14ac:dyDescent="0.3">
      <c r="A91">
        <f t="shared" si="27"/>
        <v>71</v>
      </c>
      <c r="B91">
        <f t="shared" si="20"/>
        <v>71</v>
      </c>
      <c r="C91">
        <v>0.26845885441165374</v>
      </c>
      <c r="D91">
        <f t="shared" si="21"/>
        <v>1.7866263614322204</v>
      </c>
      <c r="F91">
        <f t="array" ref="F91">$B91/$C$12*SUM(EXP(_xlfn.GAMMALN.PRECISE($C$12-$B91+1)-_xlfn.GAMMALN.PRECISE($C$12)+_xlfn.GAMMALN.PRECISE(i)-IFERROR(_xlfn.GAMMALN.PRECISE(i-$B91+1),0))*sample)</f>
        <v>14.197591190032501</v>
      </c>
      <c r="G91">
        <f t="array" ref="G91">$B91/$C$12*SUM(EXP(_xlfn.GAMMALN.PRECISE($C$12-$B91+1)-_xlfn.GAMMALN.PRECISE($C$12)+_xlfn.GAMMALN.PRECISE($C$12-i+1)-IFERROR(_xlfn.GAMMALN.PRECISE($C$12-i+1-$B91+1),0))*sample)</f>
        <v>7.7164859904094982E-2</v>
      </c>
      <c r="H91">
        <f>$G$11*B91+$G$14</f>
        <v>127.63030303030303</v>
      </c>
      <c r="I91">
        <f>$G$13*B91+$G$15</f>
        <v>71.492537313432834</v>
      </c>
      <c r="J91">
        <f t="shared" si="22"/>
        <v>0.99216487012678667</v>
      </c>
      <c r="K91">
        <f t="shared" si="23"/>
        <v>1.3987473903966598E-2</v>
      </c>
      <c r="M91">
        <f t="shared" si="28"/>
        <v>71</v>
      </c>
      <c r="N91">
        <f>INDEX($G$21:$G$120,$C$12-A91+1)</f>
        <v>0.12773652110823872</v>
      </c>
      <c r="O91">
        <f>INDEX($K$21:$K$120,$C$12-$A91+1)</f>
        <v>3.2794909446891826E-2</v>
      </c>
      <c r="Q91">
        <f t="shared" si="24"/>
        <v>0.12660637810290482</v>
      </c>
      <c r="R91">
        <f t="shared" si="25"/>
        <v>3.2274231974630752E-2</v>
      </c>
      <c r="S91">
        <f t="shared" si="26"/>
        <v>0.46071821867114121</v>
      </c>
      <c r="T91">
        <f t="shared" si="29"/>
        <v>0.37238257430732924</v>
      </c>
    </row>
    <row r="92" spans="1:20" x14ac:dyDescent="0.3">
      <c r="A92">
        <f t="shared" si="27"/>
        <v>72</v>
      </c>
      <c r="B92">
        <f t="shared" si="20"/>
        <v>72</v>
      </c>
      <c r="C92">
        <v>2.2725866253972691</v>
      </c>
      <c r="D92">
        <f t="shared" si="21"/>
        <v>1.8003744643433945</v>
      </c>
      <c r="F92">
        <f t="array" ref="F92">$B92/$C$12*SUM(EXP(_xlfn.GAMMALN.PRECISE($C$12-$B92+1)-_xlfn.GAMMALN.PRECISE($C$12)+_xlfn.GAMMALN.PRECISE(i)-IFERROR(_xlfn.GAMMALN.PRECISE(i-$B92+1),0))*sample)</f>
        <v>14.306344686084968</v>
      </c>
      <c r="G92">
        <f t="array" ref="G92">$B92/$C$12*SUM(EXP(_xlfn.GAMMALN.PRECISE($C$12-$B92+1)-_xlfn.GAMMALN.PRECISE($C$12)+_xlfn.GAMMALN.PRECISE($C$12-i+1)-IFERROR(_xlfn.GAMMALN.PRECISE($C$12-i+1-$B92+1),0))*sample)</f>
        <v>7.6470293501081699E-2</v>
      </c>
      <c r="H92">
        <f>$G$11*B92+$G$14</f>
        <v>129.41030303030303</v>
      </c>
      <c r="I92">
        <f>$G$13*B92+$G$15</f>
        <v>72.492537313432834</v>
      </c>
      <c r="J92">
        <f t="shared" si="22"/>
        <v>0.99227263999400539</v>
      </c>
      <c r="K92">
        <f t="shared" si="23"/>
        <v>1.3794523368334363E-2</v>
      </c>
      <c r="M92">
        <f t="shared" si="28"/>
        <v>72</v>
      </c>
      <c r="N92">
        <f>INDEX($G$21:$G$120,$C$12-A92+1)</f>
        <v>0.13011162207714613</v>
      </c>
      <c r="O92">
        <f>INDEX($K$21:$K$120,$C$12-$A92+1)</f>
        <v>3.3906882591093118E-2</v>
      </c>
      <c r="Q92">
        <f t="shared" si="24"/>
        <v>0.12892407159269242</v>
      </c>
      <c r="R92">
        <f t="shared" si="25"/>
        <v>3.3350896018992472E-2</v>
      </c>
      <c r="S92">
        <f t="shared" si="26"/>
        <v>0.46817931479890579</v>
      </c>
      <c r="T92">
        <f t="shared" si="29"/>
        <v>0.37959596820521863</v>
      </c>
    </row>
    <row r="93" spans="1:20" x14ac:dyDescent="0.3">
      <c r="A93">
        <f t="shared" si="27"/>
        <v>73</v>
      </c>
      <c r="B93">
        <f t="shared" si="20"/>
        <v>73</v>
      </c>
      <c r="C93">
        <v>6.3329866429721422</v>
      </c>
      <c r="D93">
        <f t="shared" si="21"/>
        <v>1.8271400861369673</v>
      </c>
      <c r="F93">
        <f t="array" ref="F93">$B93/$C$12*SUM(EXP(_xlfn.GAMMALN.PRECISE($C$12-$B93+1)-_xlfn.GAMMALN.PRECISE($C$12)+_xlfn.GAMMALN.PRECISE(i)-IFERROR(_xlfn.GAMMALN.PRECISE(i-$B93+1),0))*sample)</f>
        <v>14.41498051162503</v>
      </c>
      <c r="G93">
        <f t="array" ref="G93">$B93/$C$12*SUM(EXP(_xlfn.GAMMALN.PRECISE($C$12-$B93+1)-_xlfn.GAMMALN.PRECISE($C$12)+_xlfn.GAMMALN.PRECISE($C$12-i+1)-IFERROR(_xlfn.GAMMALN.PRECISE($C$12-i+1-$B93+1),0))*sample)</f>
        <v>7.5789946148484569E-2</v>
      </c>
      <c r="H93">
        <f>$G$11*B93+$G$14</f>
        <v>131.19030303030303</v>
      </c>
      <c r="I93">
        <f>$G$13*B93+$G$15</f>
        <v>73.492537313432834</v>
      </c>
      <c r="J93">
        <f t="shared" si="22"/>
        <v>0.99237748540172965</v>
      </c>
      <c r="K93">
        <f t="shared" si="23"/>
        <v>1.3606823720552396E-2</v>
      </c>
      <c r="M93">
        <f t="shared" si="28"/>
        <v>73</v>
      </c>
      <c r="N93">
        <f>INDEX($G$21:$G$120,$C$12-A93+1)</f>
        <v>0.13261258951757826</v>
      </c>
      <c r="O93">
        <f>INDEX($K$21:$K$120,$C$12-$A93+1)</f>
        <v>3.5096909376636988E-2</v>
      </c>
      <c r="Q93">
        <f t="shared" si="24"/>
        <v>0.13136210579736218</v>
      </c>
      <c r="R93">
        <f t="shared" si="25"/>
        <v>3.450189598386505E-2</v>
      </c>
      <c r="S93">
        <f t="shared" si="26"/>
        <v>0.47582658066841999</v>
      </c>
      <c r="T93">
        <f t="shared" si="29"/>
        <v>0.38705824846896697</v>
      </c>
    </row>
    <row r="94" spans="1:20" x14ac:dyDescent="0.3">
      <c r="A94">
        <f t="shared" si="27"/>
        <v>74</v>
      </c>
      <c r="B94">
        <f t="shared" si="20"/>
        <v>74</v>
      </c>
      <c r="C94">
        <v>2.6319802188213663</v>
      </c>
      <c r="D94">
        <f t="shared" si="21"/>
        <v>1.8409274576105739</v>
      </c>
      <c r="F94">
        <f t="array" ref="F94">$B94/$C$12*SUM(EXP(_xlfn.GAMMALN.PRECISE($C$12-$B94+1)-_xlfn.GAMMALN.PRECISE($C$12)+_xlfn.GAMMALN.PRECISE(i)-IFERROR(_xlfn.GAMMALN.PRECISE(i-$B94+1),0))*sample)</f>
        <v>14.523508171092368</v>
      </c>
      <c r="G94">
        <f t="array" ref="G94">$B94/$C$12*SUM(EXP(_xlfn.GAMMALN.PRECISE($C$12-$B94+1)-_xlfn.GAMMALN.PRECISE($C$12)+_xlfn.GAMMALN.PRECISE($C$12-i+1)-IFERROR(_xlfn.GAMMALN.PRECISE($C$12-i+1-$B94+1),0))*sample)</f>
        <v>7.5123500514061997E-2</v>
      </c>
      <c r="H94">
        <f>$G$11*B94+$G$14</f>
        <v>132.97030303030303</v>
      </c>
      <c r="I94">
        <f>$G$13*B94+$G$15</f>
        <v>74.492537313432834</v>
      </c>
      <c r="J94">
        <f t="shared" si="22"/>
        <v>0.99247952379433091</v>
      </c>
      <c r="K94">
        <f t="shared" si="23"/>
        <v>1.3424163494289721E-2</v>
      </c>
      <c r="M94">
        <f t="shared" si="28"/>
        <v>74</v>
      </c>
      <c r="N94">
        <f>INDEX($G$21:$G$120,$C$12-A94+1)</f>
        <v>0.13525202213162024</v>
      </c>
      <c r="O94">
        <f>INDEX($K$21:$K$120,$C$12-$A94+1)</f>
        <v>3.6373507057546148E-2</v>
      </c>
      <c r="Q94">
        <f t="shared" si="24"/>
        <v>0.13393230582459925</v>
      </c>
      <c r="R94">
        <f t="shared" si="25"/>
        <v>3.5735208217091571E-2</v>
      </c>
      <c r="S94">
        <f t="shared" si="26"/>
        <v>0.48366367609370425</v>
      </c>
      <c r="T94">
        <f t="shared" si="29"/>
        <v>0.39478513792519759</v>
      </c>
    </row>
    <row r="95" spans="1:20" x14ac:dyDescent="0.3">
      <c r="A95">
        <f t="shared" si="27"/>
        <v>75</v>
      </c>
      <c r="B95">
        <f t="shared" si="20"/>
        <v>75</v>
      </c>
      <c r="C95">
        <v>1.4473907461961493</v>
      </c>
      <c r="D95">
        <f t="shared" si="21"/>
        <v>1.927895508912133</v>
      </c>
      <c r="F95">
        <f t="array" ref="F95">$B95/$C$12*SUM(EXP(_xlfn.GAMMALN.PRECISE($C$12-$B95+1)-_xlfn.GAMMALN.PRECISE($C$12)+_xlfn.GAMMALN.PRECISE(i)-IFERROR(_xlfn.GAMMALN.PRECISE(i-$B95+1),0))*sample)</f>
        <v>14.631936470850636</v>
      </c>
      <c r="G95">
        <f t="array" ref="G95">$B95/$C$12*SUM(EXP(_xlfn.GAMMALN.PRECISE($C$12-$B95+1)-_xlfn.GAMMALN.PRECISE($C$12)+_xlfn.GAMMALN.PRECISE($C$12-i+1)-IFERROR(_xlfn.GAMMALN.PRECISE($C$12-i+1-$B95+1),0))*sample)</f>
        <v>7.4470655180187847E-2</v>
      </c>
      <c r="H95">
        <f>$G$11*B95+$G$14</f>
        <v>134.75030303030303</v>
      </c>
      <c r="I95">
        <f>$G$13*B95+$G$15</f>
        <v>75.492537313432834</v>
      </c>
      <c r="J95">
        <f t="shared" si="22"/>
        <v>0.99257886641060011</v>
      </c>
      <c r="K95">
        <f t="shared" si="23"/>
        <v>1.324634242783709E-2</v>
      </c>
      <c r="M95">
        <f t="shared" si="28"/>
        <v>75</v>
      </c>
      <c r="N95">
        <f>INDEX($G$21:$G$120,$C$12-A95+1)</f>
        <v>0.13804435707667767</v>
      </c>
      <c r="O95">
        <f>INDEX($K$21:$K$120,$C$12-$A95+1)</f>
        <v>3.7746478873239439E-2</v>
      </c>
      <c r="Q95">
        <f t="shared" si="24"/>
        <v>0.13664818960414896</v>
      </c>
      <c r="R95">
        <f t="shared" si="25"/>
        <v>3.7059992965392793E-2</v>
      </c>
      <c r="S95">
        <f t="shared" si="26"/>
        <v>0.49169309653325061</v>
      </c>
      <c r="T95">
        <f t="shared" si="29"/>
        <v>0.40279370277426846</v>
      </c>
    </row>
    <row r="96" spans="1:20" x14ac:dyDescent="0.3">
      <c r="A96">
        <f t="shared" si="27"/>
        <v>76</v>
      </c>
      <c r="B96">
        <f t="shared" si="20"/>
        <v>76</v>
      </c>
      <c r="C96">
        <v>0.61324312064658304</v>
      </c>
      <c r="D96">
        <f t="shared" si="21"/>
        <v>1.9558993894461889</v>
      </c>
      <c r="F96">
        <f t="array" ref="F96">$B96/$C$12*SUM(EXP(_xlfn.GAMMALN.PRECISE($C$12-$B96+1)-_xlfn.GAMMALN.PRECISE($C$12)+_xlfn.GAMMALN.PRECISE(i)-IFERROR(_xlfn.GAMMALN.PRECISE(i-$B96+1),0))*sample)</f>
        <v>14.740273565103639</v>
      </c>
      <c r="G96">
        <f t="array" ref="G96">$B96/$C$12*SUM(EXP(_xlfn.GAMMALN.PRECISE($C$12-$B96+1)-_xlfn.GAMMALN.PRECISE($C$12)+_xlfn.GAMMALN.PRECISE($C$12-i+1)-IFERROR(_xlfn.GAMMALN.PRECISE($C$12-i+1-$B96+1),0))*sample)</f>
        <v>7.3831123314840291E-2</v>
      </c>
      <c r="H96">
        <f>$G$11*B96+$G$14</f>
        <v>136.53030303030303</v>
      </c>
      <c r="I96">
        <f>$G$13*B96+$G$15</f>
        <v>76.492537313432834</v>
      </c>
      <c r="J96">
        <f t="shared" si="22"/>
        <v>0.99267561868826992</v>
      </c>
      <c r="K96">
        <f t="shared" si="23"/>
        <v>1.3073170731707317E-2</v>
      </c>
      <c r="M96">
        <f t="shared" si="28"/>
        <v>76</v>
      </c>
      <c r="N96">
        <f>INDEX($G$21:$G$120,$C$12-A96+1)</f>
        <v>0.1410062313769361</v>
      </c>
      <c r="O96">
        <f>INDEX($K$21:$K$120,$C$12-$A96+1)</f>
        <v>3.9227166276346606E-2</v>
      </c>
      <c r="Q96">
        <f t="shared" si="24"/>
        <v>0.13952529422680687</v>
      </c>
      <c r="R96">
        <f t="shared" si="25"/>
        <v>3.8486822574793023E-2</v>
      </c>
      <c r="S96">
        <f t="shared" si="26"/>
        <v>0.49991567939867421</v>
      </c>
      <c r="T96">
        <f t="shared" si="29"/>
        <v>0.41110248271746835</v>
      </c>
    </row>
    <row r="97" spans="1:20" x14ac:dyDescent="0.3">
      <c r="A97">
        <f t="shared" si="27"/>
        <v>77</v>
      </c>
      <c r="B97">
        <f t="shared" si="20"/>
        <v>77</v>
      </c>
      <c r="C97">
        <v>0.10025893699869332</v>
      </c>
      <c r="D97">
        <f t="shared" si="21"/>
        <v>1.9878802891776164</v>
      </c>
      <c r="F97">
        <f t="array" ref="F97">$B97/$C$12*SUM(EXP(_xlfn.GAMMALN.PRECISE($C$12-$B97+1)-_xlfn.GAMMALN.PRECISE($C$12)+_xlfn.GAMMALN.PRECISE(i)-IFERROR(_xlfn.GAMMALN.PRECISE(i-$B97+1),0))*sample)</f>
        <v>14.848526999436778</v>
      </c>
      <c r="G97">
        <f t="array" ref="G97">$B97/$C$12*SUM(EXP(_xlfn.GAMMALN.PRECISE($C$12-$B97+1)-_xlfn.GAMMALN.PRECISE($C$12)+_xlfn.GAMMALN.PRECISE($C$12-i+1)-IFERROR(_xlfn.GAMMALN.PRECISE($C$12-i+1-$B97+1),0))*sample)</f>
        <v>7.3204631444742665E-2</v>
      </c>
      <c r="H97">
        <f>$G$11*B97+$G$14</f>
        <v>138.31030303030303</v>
      </c>
      <c r="I97">
        <f>$G$13*B97+$G$15</f>
        <v>77.492537313432834</v>
      </c>
      <c r="J97">
        <f t="shared" si="22"/>
        <v>0.9927698806373022</v>
      </c>
      <c r="K97">
        <f t="shared" si="23"/>
        <v>1.2904468412942989E-2</v>
      </c>
      <c r="M97">
        <f t="shared" si="28"/>
        <v>77</v>
      </c>
      <c r="N97">
        <f>INDEX($G$21:$G$120,$C$12-A97+1)</f>
        <v>0.14415693391954079</v>
      </c>
      <c r="O97">
        <f>INDEX($K$21:$K$120,$C$12-$A97+1)</f>
        <v>4.0828762949421088E-2</v>
      </c>
      <c r="Q97">
        <f t="shared" si="24"/>
        <v>0.14258158264823845</v>
      </c>
      <c r="R97">
        <f t="shared" si="25"/>
        <v>4.0027964612883847E-2</v>
      </c>
      <c r="S97">
        <f t="shared" si="26"/>
        <v>0.50833001574005787</v>
      </c>
      <c r="T97">
        <f t="shared" si="29"/>
        <v>0.41973162895904143</v>
      </c>
    </row>
    <row r="98" spans="1:20" x14ac:dyDescent="0.3">
      <c r="A98">
        <f t="shared" si="27"/>
        <v>78</v>
      </c>
      <c r="B98">
        <f t="shared" si="20"/>
        <v>78</v>
      </c>
      <c r="C98">
        <v>2.4864197184815895</v>
      </c>
      <c r="D98">
        <f t="shared" si="21"/>
        <v>2.0077834592013706</v>
      </c>
      <c r="F98">
        <f t="array" ref="F98">$B98/$C$12*SUM(EXP(_xlfn.GAMMALN.PRECISE($C$12-$B98+1)-_xlfn.GAMMALN.PRECISE($C$12)+_xlfn.GAMMALN.PRECISE(i)-IFERROR(_xlfn.GAMMALN.PRECISE(i-$B98+1),0))*sample)</f>
        <v>14.956703752069707</v>
      </c>
      <c r="G98">
        <f t="array" ref="G98">$B98/$C$12*SUM(EXP(_xlfn.GAMMALN.PRECISE($C$12-$B98+1)-_xlfn.GAMMALN.PRECISE($C$12)+_xlfn.GAMMALN.PRECISE($C$12-i+1)-IFERROR(_xlfn.GAMMALN.PRECISE($C$12-i+1-$B98+1),0))*sample)</f>
        <v>7.259091832274793E-2</v>
      </c>
      <c r="H98">
        <f>$G$11*B98+$G$14</f>
        <v>140.09030303030303</v>
      </c>
      <c r="I98">
        <f>$G$13*B98+$G$15</f>
        <v>78.492537313432834</v>
      </c>
      <c r="J98">
        <f t="shared" si="22"/>
        <v>0.99286174718471631</v>
      </c>
      <c r="K98">
        <f t="shared" si="23"/>
        <v>1.274006465107435E-2</v>
      </c>
      <c r="M98">
        <f t="shared" si="28"/>
        <v>78</v>
      </c>
      <c r="N98">
        <f>INDEX($G$21:$G$120,$C$12-A98+1)</f>
        <v>0.14751897554908036</v>
      </c>
      <c r="O98">
        <f>INDEX($K$21:$K$120,$C$12-$A98+1)</f>
        <v>4.2566709021601021E-2</v>
      </c>
      <c r="Q98">
        <f t="shared" si="24"/>
        <v>0.14583795473431058</v>
      </c>
      <c r="R98">
        <f t="shared" si="25"/>
        <v>4.1697735985511054E-2</v>
      </c>
      <c r="S98">
        <f t="shared" si="26"/>
        <v>0.51693175269157632</v>
      </c>
      <c r="T98">
        <f t="shared" si="29"/>
        <v>0.42870304540833082</v>
      </c>
    </row>
    <row r="99" spans="1:20" x14ac:dyDescent="0.3">
      <c r="A99">
        <f t="shared" si="27"/>
        <v>79</v>
      </c>
      <c r="B99">
        <f t="shared" si="20"/>
        <v>79</v>
      </c>
      <c r="C99">
        <v>2.0077834592013706</v>
      </c>
      <c r="D99">
        <f t="shared" si="21"/>
        <v>2.0883643336628266</v>
      </c>
      <c r="F99">
        <f t="array" ref="F99">$B99/$C$12*SUM(EXP(_xlfn.GAMMALN.PRECISE($C$12-$B99+1)-_xlfn.GAMMALN.PRECISE($C$12)+_xlfn.GAMMALN.PRECISE(i)-IFERROR(_xlfn.GAMMALN.PRECISE(i-$B99+1),0))*sample)</f>
        <v>15.0648102729669</v>
      </c>
      <c r="G99">
        <f t="array" ref="G99">$B99/$C$12*SUM(EXP(_xlfn.GAMMALN.PRECISE($C$12-$B99+1)-_xlfn.GAMMALN.PRECISE($C$12)+_xlfn.GAMMALN.PRECISE($C$12-i+1)-IFERROR(_xlfn.GAMMALN.PRECISE($C$12-i+1-$B99+1),0))*sample)</f>
        <v>7.1989733882688062E-2</v>
      </c>
      <c r="H99">
        <f>$G$11*B99+$G$14</f>
        <v>141.87030303030303</v>
      </c>
      <c r="I99">
        <f>$G$13*B99+$G$15</f>
        <v>79.492537313432834</v>
      </c>
      <c r="J99">
        <f t="shared" si="22"/>
        <v>0.99295130849345969</v>
      </c>
      <c r="K99">
        <f t="shared" si="23"/>
        <v>1.2579797221179122E-2</v>
      </c>
      <c r="M99">
        <f t="shared" si="28"/>
        <v>79</v>
      </c>
      <c r="N99">
        <f>INDEX($G$21:$G$120,$C$12-A99+1)</f>
        <v>0.15111881477631614</v>
      </c>
      <c r="O99">
        <f>INDEX($K$21:$K$120,$C$12-$A99+1)</f>
        <v>4.4459190444591908E-2</v>
      </c>
      <c r="Q99">
        <f t="shared" si="24"/>
        <v>0.14931889516269825</v>
      </c>
      <c r="R99">
        <f t="shared" si="25"/>
        <v>4.3512949733096468E-2</v>
      </c>
      <c r="S99">
        <f t="shared" si="26"/>
        <v>0.5257127620235621</v>
      </c>
      <c r="T99">
        <f t="shared" si="29"/>
        <v>0.43804052456639936</v>
      </c>
    </row>
    <row r="100" spans="1:20" x14ac:dyDescent="0.3">
      <c r="A100">
        <f t="shared" si="27"/>
        <v>80</v>
      </c>
      <c r="B100">
        <f t="shared" si="20"/>
        <v>80</v>
      </c>
      <c r="C100">
        <v>1.9558993894461889</v>
      </c>
      <c r="D100">
        <f t="shared" si="21"/>
        <v>2.2132742956192102</v>
      </c>
      <c r="F100">
        <f t="array" ref="F100">$B100/$C$12*SUM(EXP(_xlfn.GAMMALN.PRECISE($C$12-$B100+1)-_xlfn.GAMMALN.PRECISE($C$12)+_xlfn.GAMMALN.PRECISE(i)-IFERROR(_xlfn.GAMMALN.PRECISE(i-$B100+1),0))*sample)</f>
        <v>15.172852520881291</v>
      </c>
      <c r="G100">
        <f t="array" ref="G100">$B100/$C$12*SUM(EXP(_xlfn.GAMMALN.PRECISE($C$12-$B100+1)-_xlfn.GAMMALN.PRECISE($C$12)+_xlfn.GAMMALN.PRECISE($C$12-i+1)-IFERROR(_xlfn.GAMMALN.PRECISE($C$12-i+1-$B100+1),0))*sample)</f>
        <v>7.1400838275290091E-2</v>
      </c>
      <c r="H100">
        <f>$G$11*B100+$G$14</f>
        <v>143.65030303030304</v>
      </c>
      <c r="I100">
        <f>$G$13*B100+$G$15</f>
        <v>80.492537313432834</v>
      </c>
      <c r="J100">
        <f t="shared" si="22"/>
        <v>0.99303865025756999</v>
      </c>
      <c r="K100">
        <f t="shared" si="23"/>
        <v>1.2423511959948081E-2</v>
      </c>
      <c r="M100">
        <f t="shared" si="28"/>
        <v>80</v>
      </c>
      <c r="N100">
        <f>INDEX($G$21:$G$120,$C$12-A100+1)</f>
        <v>0.1549877910024485</v>
      </c>
      <c r="O100">
        <f>INDEX($K$21:$K$120,$C$12-$A100+1)</f>
        <v>4.6527777777777779E-2</v>
      </c>
      <c r="Q100">
        <f t="shared" si="24"/>
        <v>0.15305330288938232</v>
      </c>
      <c r="R100">
        <f t="shared" si="25"/>
        <v>4.549348411118484E-2</v>
      </c>
      <c r="S100">
        <f t="shared" si="26"/>
        <v>0.53466013029853765</v>
      </c>
      <c r="T100">
        <f t="shared" si="29"/>
        <v>0.44776986356961601</v>
      </c>
    </row>
    <row r="101" spans="1:20" x14ac:dyDescent="0.3">
      <c r="A101">
        <f t="shared" si="27"/>
        <v>81</v>
      </c>
      <c r="B101">
        <f t="shared" si="20"/>
        <v>81</v>
      </c>
      <c r="C101">
        <v>0.88190039430168143</v>
      </c>
      <c r="D101">
        <f t="shared" si="21"/>
        <v>2.2471978300195707</v>
      </c>
      <c r="F101">
        <f t="array" ref="F101">$B101/$C$12*SUM(EXP(_xlfn.GAMMALN.PRECISE($C$12-$B101+1)-_xlfn.GAMMALN.PRECISE($C$12)+_xlfn.GAMMALN.PRECISE(i)-IFERROR(_xlfn.GAMMALN.PRECISE(i-$B101+1),0))*sample)</f>
        <v>15.280835998432327</v>
      </c>
      <c r="G101">
        <f t="array" ref="G101">$B101/$C$12*SUM(EXP(_xlfn.GAMMALN.PRECISE($C$12-$B101+1)-_xlfn.GAMMALN.PRECISE($C$12)+_xlfn.GAMMALN.PRECISE($C$12-i+1)-IFERROR(_xlfn.GAMMALN.PRECISE($C$12-i+1-$B101+1),0))*sample)</f>
        <v>7.0824000979548066E-2</v>
      </c>
      <c r="H101">
        <f>$G$11*B101+$G$14</f>
        <v>145.43030303030304</v>
      </c>
      <c r="I101">
        <f>$G$13*B101+$G$15</f>
        <v>81.492537313432834</v>
      </c>
      <c r="J101">
        <f t="shared" si="22"/>
        <v>0.99312385397566261</v>
      </c>
      <c r="K101">
        <f t="shared" si="23"/>
        <v>1.2271062271062271E-2</v>
      </c>
      <c r="M101">
        <f t="shared" si="28"/>
        <v>81</v>
      </c>
      <c r="N101">
        <f>INDEX($G$21:$G$120,$C$12-A101+1)</f>
        <v>0.15916333823007855</v>
      </c>
      <c r="O101">
        <f>INDEX($K$21:$K$120,$C$12-$A101+1)</f>
        <v>4.879825200291333E-2</v>
      </c>
      <c r="Q101">
        <f t="shared" si="24"/>
        <v>0.15707556461626354</v>
      </c>
      <c r="R101">
        <f t="shared" si="25"/>
        <v>4.7663014890345551E-2</v>
      </c>
      <c r="S101">
        <f t="shared" si="26"/>
        <v>0.54375489040372305</v>
      </c>
      <c r="T101">
        <f t="shared" si="29"/>
        <v>0.4579189364859772</v>
      </c>
    </row>
    <row r="102" spans="1:20" x14ac:dyDescent="0.3">
      <c r="A102">
        <f t="shared" si="27"/>
        <v>82</v>
      </c>
      <c r="B102">
        <f t="shared" si="20"/>
        <v>82</v>
      </c>
      <c r="C102">
        <v>0.33612761070479508</v>
      </c>
      <c r="D102">
        <f t="shared" si="21"/>
        <v>2.2725866253972691</v>
      </c>
      <c r="F102">
        <f t="array" ref="F102">$B102/$C$12*SUM(EXP(_xlfn.GAMMALN.PRECISE($C$12-$B102+1)-_xlfn.GAMMALN.PRECISE($C$12)+_xlfn.GAMMALN.PRECISE(i)-IFERROR(_xlfn.GAMMALN.PRECISE(i-$B102+1),0))*sample)</f>
        <v>15.388765785304116</v>
      </c>
      <c r="G102">
        <f t="array" ref="G102">$B102/$C$12*SUM(EXP(_xlfn.GAMMALN.PRECISE($C$12-$B102+1)-_xlfn.GAMMALN.PRECISE($C$12)+_xlfn.GAMMALN.PRECISE($C$12-i+1)-IFERROR(_xlfn.GAMMALN.PRECISE($C$12-i+1-$B102+1),0))*sample)</f>
        <v>7.0258999984447429E-2</v>
      </c>
      <c r="H102">
        <f>$G$11*B102+$G$14</f>
        <v>147.21030303030304</v>
      </c>
      <c r="I102">
        <f>$G$13*B102+$G$15</f>
        <v>82.492537313432834</v>
      </c>
      <c r="J102">
        <f t="shared" si="22"/>
        <v>0.99320699720457639</v>
      </c>
      <c r="K102">
        <f t="shared" si="23"/>
        <v>1.2122308666546048E-2</v>
      </c>
      <c r="M102">
        <f t="shared" si="28"/>
        <v>82</v>
      </c>
      <c r="N102">
        <f>INDEX($G$21:$G$120,$C$12-A102+1)</f>
        <v>0.16369058370932055</v>
      </c>
      <c r="O102">
        <f>INDEX($K$21:$K$120,$C$12-$A102+1)</f>
        <v>5.1301684532924968E-2</v>
      </c>
      <c r="Q102">
        <f t="shared" si="24"/>
        <v>0.16142696096969955</v>
      </c>
      <c r="R102">
        <f t="shared" si="25"/>
        <v>5.0049968267919145E-2</v>
      </c>
      <c r="S102">
        <f t="shared" si="26"/>
        <v>0.55297035283158413</v>
      </c>
      <c r="T102">
        <f t="shared" si="29"/>
        <v>0.46851768427839657</v>
      </c>
    </row>
    <row r="103" spans="1:20" x14ac:dyDescent="0.3">
      <c r="A103">
        <f t="shared" si="27"/>
        <v>83</v>
      </c>
      <c r="B103">
        <f t="shared" si="20"/>
        <v>83</v>
      </c>
      <c r="C103">
        <v>1.5010532917563901</v>
      </c>
      <c r="D103">
        <f t="shared" si="21"/>
        <v>2.3864920681555724</v>
      </c>
      <c r="F103">
        <f t="array" ref="F103">$B103/$C$12*SUM(EXP(_xlfn.GAMMALN.PRECISE($C$12-$B103+1)-_xlfn.GAMMALN.PRECISE($C$12)+_xlfn.GAMMALN.PRECISE(i)-IFERROR(_xlfn.GAMMALN.PRECISE(i-$B103+1),0))*sample)</f>
        <v>15.49664656963197</v>
      </c>
      <c r="G103">
        <f t="array" ref="G103">$B103/$C$12*SUM(EXP(_xlfn.GAMMALN.PRECISE($C$12-$B103+1)-_xlfn.GAMMALN.PRECISE($C$12)+_xlfn.GAMMALN.PRECISE($C$12-i+1)-IFERROR(_xlfn.GAMMALN.PRECISE($C$12-i+1-$B103+1),0))*sample)</f>
        <v>6.97056210363734E-2</v>
      </c>
      <c r="H103">
        <f>$G$11*B103+$G$14</f>
        <v>148.99030303030304</v>
      </c>
      <c r="I103">
        <f>$G$13*B103+$G$15</f>
        <v>83.492537313432834</v>
      </c>
      <c r="J103">
        <f t="shared" si="22"/>
        <v>0.99328815379483715</v>
      </c>
      <c r="K103">
        <f t="shared" si="23"/>
        <v>1.1977118341079729E-2</v>
      </c>
      <c r="M103">
        <f t="shared" si="28"/>
        <v>83</v>
      </c>
      <c r="N103">
        <f>INDEX($G$21:$G$120,$C$12-A103+1)</f>
        <v>0.16862448399704125</v>
      </c>
      <c r="O103">
        <f>INDEX($K$21:$K$120,$C$12-$A103+1)</f>
        <v>5.4075867635189671E-2</v>
      </c>
      <c r="Q103">
        <f t="shared" si="24"/>
        <v>0.16615753385318088</v>
      </c>
      <c r="R103">
        <f t="shared" si="25"/>
        <v>5.2688776084057323E-2</v>
      </c>
      <c r="S103">
        <f t="shared" si="26"/>
        <v>0.5622697947846621</v>
      </c>
      <c r="T103">
        <f t="shared" si="29"/>
        <v>0.47959796061114957</v>
      </c>
    </row>
    <row r="104" spans="1:20" x14ac:dyDescent="0.3">
      <c r="A104">
        <f t="shared" si="27"/>
        <v>84</v>
      </c>
      <c r="B104">
        <f t="shared" si="20"/>
        <v>84</v>
      </c>
      <c r="C104">
        <v>1.6215690460150964</v>
      </c>
      <c r="D104">
        <f t="shared" si="21"/>
        <v>2.447520907442172</v>
      </c>
      <c r="F104">
        <f t="array" ref="F104">$B104/$C$12*SUM(EXP(_xlfn.GAMMALN.PRECISE($C$12-$B104+1)-_xlfn.GAMMALN.PRECISE($C$12)+_xlfn.GAMMALN.PRECISE(i)-IFERROR(_xlfn.GAMMALN.PRECISE(i-$B104+1),0))*sample)</f>
        <v>15.604482677638941</v>
      </c>
      <c r="G104">
        <f t="array" ref="G104">$B104/$C$12*SUM(EXP(_xlfn.GAMMALN.PRECISE($C$12-$B104+1)-_xlfn.GAMMALN.PRECISE($C$12)+_xlfn.GAMMALN.PRECISE($C$12-i+1)-IFERROR(_xlfn.GAMMALN.PRECISE($C$12-i+1-$B104+1),0))*sample)</f>
        <v>6.9163656947967542E-2</v>
      </c>
      <c r="H104">
        <f>$G$11*B104+$G$14</f>
        <v>150.77030303030304</v>
      </c>
      <c r="I104">
        <f>$G$13*B104+$G$15</f>
        <v>84.492537313432834</v>
      </c>
      <c r="J104">
        <f t="shared" si="22"/>
        <v>0.99336739410944197</v>
      </c>
      <c r="K104">
        <f t="shared" si="23"/>
        <v>1.1835364776541247E-2</v>
      </c>
      <c r="M104">
        <f t="shared" si="28"/>
        <v>84</v>
      </c>
      <c r="N104">
        <f>INDEX($G$21:$G$120,$C$12-A104+1)</f>
        <v>0.17403272584928642</v>
      </c>
      <c r="O104">
        <f>INDEX($K$21:$K$120,$C$12-$A104+1)</f>
        <v>5.716723549488055E-2</v>
      </c>
      <c r="Q104">
        <f t="shared" si="24"/>
        <v>0.17132860492316382</v>
      </c>
      <c r="R104">
        <f t="shared" si="25"/>
        <v>5.5621551565035107E-2</v>
      </c>
      <c r="S104">
        <f t="shared" si="26"/>
        <v>0.57160310950360549</v>
      </c>
      <c r="T104">
        <f t="shared" si="29"/>
        <v>0.49119313422138861</v>
      </c>
    </row>
    <row r="105" spans="1:20" x14ac:dyDescent="0.3">
      <c r="A105">
        <f t="shared" si="27"/>
        <v>85</v>
      </c>
      <c r="B105">
        <f t="shared" si="20"/>
        <v>85</v>
      </c>
      <c r="C105">
        <v>1.2095398223924509</v>
      </c>
      <c r="D105">
        <f t="shared" si="21"/>
        <v>2.4864197184815895</v>
      </c>
      <c r="F105">
        <f t="array" ref="F105">$B105/$C$12*SUM(EXP(_xlfn.GAMMALN.PRECISE($C$12-$B105+1)-_xlfn.GAMMALN.PRECISE($C$12)+_xlfn.GAMMALN.PRECISE(i)-IFERROR(_xlfn.GAMMALN.PRECISE(i-$B105+1),0))*sample)</f>
        <v>15.712278101591027</v>
      </c>
      <c r="G105">
        <f t="array" ref="G105">$B105/$C$12*SUM(EXP(_xlfn.GAMMALN.PRECISE($C$12-$B105+1)-_xlfn.GAMMALN.PRECISE($C$12)+_xlfn.GAMMALN.PRECISE($C$12-i+1)-IFERROR(_xlfn.GAMMALN.PRECISE($C$12-i+1-$B105+1),0))*sample)</f>
        <v>6.8632906964643331E-2</v>
      </c>
      <c r="H105">
        <f>$G$11*B105+$G$14</f>
        <v>152.55030303030304</v>
      </c>
      <c r="I105">
        <f>$G$13*B105+$G$15</f>
        <v>85.492537313432834</v>
      </c>
      <c r="J105">
        <f t="shared" si="22"/>
        <v>0.99344478522732693</v>
      </c>
      <c r="K105">
        <f t="shared" si="23"/>
        <v>1.1696927374301676E-2</v>
      </c>
      <c r="M105">
        <f t="shared" si="28"/>
        <v>85</v>
      </c>
      <c r="N105">
        <f>INDEX($G$21:$G$120,$C$12-A105+1)</f>
        <v>0.17999973908531952</v>
      </c>
      <c r="O105">
        <f>INDEX($K$21:$K$120,$C$12-$A105+1)</f>
        <v>6.0633484162895934E-2</v>
      </c>
      <c r="Q105">
        <f t="shared" si="24"/>
        <v>0.17701623246730297</v>
      </c>
      <c r="R105">
        <f t="shared" si="25"/>
        <v>5.8900359828888242E-2</v>
      </c>
      <c r="S105">
        <f t="shared" si="26"/>
        <v>0.58090178970673134</v>
      </c>
      <c r="T105">
        <f t="shared" si="29"/>
        <v>0.50333728667707645</v>
      </c>
    </row>
    <row r="106" spans="1:20" x14ac:dyDescent="0.3">
      <c r="A106">
        <f t="shared" si="27"/>
        <v>86</v>
      </c>
      <c r="B106">
        <f t="shared" si="20"/>
        <v>86</v>
      </c>
      <c r="C106">
        <v>0.16746798874269045</v>
      </c>
      <c r="D106">
        <f t="shared" si="21"/>
        <v>2.6109435023091052</v>
      </c>
      <c r="F106">
        <f t="array" ref="F106">$B106/$C$12*SUM(EXP(_xlfn.GAMMALN.PRECISE($C$12-$B106+1)-_xlfn.GAMMALN.PRECISE($C$12)+_xlfn.GAMMALN.PRECISE(i)-IFERROR(_xlfn.GAMMALN.PRECISE(i-$B106+1),0))*sample)</f>
        <v>15.820036526113482</v>
      </c>
      <c r="G106">
        <f t="array" ref="G106">$B106/$C$12*SUM(EXP(_xlfn.GAMMALN.PRECISE($C$12-$B106+1)-_xlfn.GAMMALN.PRECISE($C$12)+_xlfn.GAMMALN.PRECISE($C$12-i+1)-IFERROR(_xlfn.GAMMALN.PRECISE($C$12-i+1-$B106+1),0))*sample)</f>
        <v>6.8113176185216839E-2</v>
      </c>
      <c r="H106">
        <f>$G$11*B106+$G$14</f>
        <v>154.33030303030304</v>
      </c>
      <c r="I106">
        <f>$G$13*B106+$G$15</f>
        <v>86.492537313432834</v>
      </c>
      <c r="J106">
        <f t="shared" si="22"/>
        <v>0.99352039113275348</v>
      </c>
      <c r="K106">
        <f t="shared" si="23"/>
        <v>1.1561691113028473E-2</v>
      </c>
      <c r="M106">
        <f t="shared" si="28"/>
        <v>86</v>
      </c>
      <c r="N106">
        <f>INDEX($G$21:$G$120,$C$12-A106+1)</f>
        <v>0.18663236453679288</v>
      </c>
      <c r="O106">
        <f>INDEX($K$21:$K$120,$C$12-$A106+1)</f>
        <v>6.454720616570328E-2</v>
      </c>
      <c r="Q106">
        <f t="shared" si="24"/>
        <v>0.1833160518110562</v>
      </c>
      <c r="R106">
        <f t="shared" si="25"/>
        <v>6.2590345164299607E-2</v>
      </c>
      <c r="S106">
        <f t="shared" si="26"/>
        <v>0.5900713120982819</v>
      </c>
      <c r="T106">
        <f t="shared" si="29"/>
        <v>0.51606373875731948</v>
      </c>
    </row>
    <row r="107" spans="1:20" x14ac:dyDescent="0.3">
      <c r="A107">
        <f t="shared" si="27"/>
        <v>87</v>
      </c>
      <c r="B107">
        <f t="shared" si="20"/>
        <v>87</v>
      </c>
      <c r="C107">
        <v>1.3150280420949074</v>
      </c>
      <c r="D107">
        <f t="shared" si="21"/>
        <v>2.6319802188213663</v>
      </c>
      <c r="F107">
        <f t="array" ref="F107">$B107/$C$12*SUM(EXP(_xlfn.GAMMALN.PRECISE($C$12-$B107+1)-_xlfn.GAMMALN.PRECISE($C$12)+_xlfn.GAMMALN.PRECISE(i)-IFERROR(_xlfn.GAMMALN.PRECISE(i-$B107+1),0))*sample)</f>
        <v>15.927761352914958</v>
      </c>
      <c r="G107">
        <f t="array" ref="G107">$B107/$C$12*SUM(EXP(_xlfn.GAMMALN.PRECISE($C$12-$B107+1)-_xlfn.GAMMALN.PRECISE($C$12)+_xlfn.GAMMALN.PRECISE($C$12-i+1)-IFERROR(_xlfn.GAMMALN.PRECISE($C$12-i+1-$B107+1),0))*sample)</f>
        <v>6.7604275033458255E-2</v>
      </c>
      <c r="H107">
        <f>$G$11*B107+$G$14</f>
        <v>156.11030303030304</v>
      </c>
      <c r="I107">
        <f>$G$13*B107+$G$15</f>
        <v>87.492537313432834</v>
      </c>
      <c r="J107">
        <f t="shared" si="22"/>
        <v>0.99359427289173929</v>
      </c>
      <c r="K107">
        <f t="shared" si="23"/>
        <v>1.1429546229955647E-2</v>
      </c>
      <c r="M107">
        <f t="shared" si="28"/>
        <v>87</v>
      </c>
      <c r="N107">
        <f>INDEX($G$21:$G$120,$C$12-A107+1)</f>
        <v>0.19406804922379245</v>
      </c>
      <c r="O107">
        <f>INDEX($K$21:$K$120,$C$12-$A107+1)</f>
        <v>6.9001029866117405E-2</v>
      </c>
      <c r="Q107">
        <f t="shared" si="24"/>
        <v>0.19035020688029267</v>
      </c>
      <c r="R107">
        <f t="shared" si="25"/>
        <v>6.677411801591035E-2</v>
      </c>
      <c r="S107">
        <f t="shared" si="26"/>
        <v>0.59897963508338647</v>
      </c>
      <c r="T107">
        <f t="shared" si="29"/>
        <v>0.52940245190346491</v>
      </c>
    </row>
    <row r="108" spans="1:20" x14ac:dyDescent="0.3">
      <c r="A108">
        <f t="shared" si="27"/>
        <v>88</v>
      </c>
      <c r="B108">
        <f t="shared" si="20"/>
        <v>88</v>
      </c>
      <c r="C108">
        <v>0.61648523406581712</v>
      </c>
      <c r="D108">
        <f t="shared" si="21"/>
        <v>2.6428321329145379</v>
      </c>
      <c r="F108">
        <f t="array" ref="F108">$B108/$C$12*SUM(EXP(_xlfn.GAMMALN.PRECISE($C$12-$B108+1)-_xlfn.GAMMALN.PRECISE($C$12)+_xlfn.GAMMALN.PRECISE(i)-IFERROR(_xlfn.GAMMALN.PRECISE(i-$B108+1),0))*sample)</f>
        <v>16.035455723960059</v>
      </c>
      <c r="G108">
        <f t="array" ref="G108">$B108/$C$12*SUM(EXP(_xlfn.GAMMALN.PRECISE($C$12-$B108+1)-_xlfn.GAMMALN.PRECISE($C$12)+_xlfn.GAMMALN.PRECISE($C$12-i+1)-IFERROR(_xlfn.GAMMALN.PRECISE($C$12-i+1-$B108+1),0))*sample)</f>
        <v>6.7106018777637791E-2</v>
      </c>
      <c r="H108">
        <f>$G$11*B108+$G$14</f>
        <v>157.89030303030304</v>
      </c>
      <c r="I108">
        <f>$G$13*B108+$G$15</f>
        <v>88.492537313432834</v>
      </c>
      <c r="J108">
        <f t="shared" si="22"/>
        <v>0.99366648881655462</v>
      </c>
      <c r="K108">
        <f t="shared" si="23"/>
        <v>1.1300387923764548E-2</v>
      </c>
      <c r="M108">
        <f t="shared" si="28"/>
        <v>88</v>
      </c>
      <c r="N108">
        <f>INDEX($G$21:$G$120,$C$12-A108+1)</f>
        <v>0.20248700795552393</v>
      </c>
      <c r="O108">
        <f>INDEX($K$21:$K$120,$C$12-$A108+1)</f>
        <v>7.4115044247787615E-2</v>
      </c>
      <c r="Q108">
        <f t="shared" si="24"/>
        <v>0.19827752858965819</v>
      </c>
      <c r="R108">
        <f t="shared" si="25"/>
        <v>7.1558037056952517E-2</v>
      </c>
      <c r="S108">
        <f t="shared" si="26"/>
        <v>0.60744024820970177</v>
      </c>
      <c r="T108">
        <f t="shared" si="29"/>
        <v>0.54337550766491549</v>
      </c>
    </row>
    <row r="109" spans="1:20" x14ac:dyDescent="0.3">
      <c r="A109">
        <f t="shared" si="27"/>
        <v>89</v>
      </c>
      <c r="B109">
        <f t="shared" si="20"/>
        <v>89</v>
      </c>
      <c r="C109">
        <v>0.58840206394742811</v>
      </c>
      <c r="D109">
        <f t="shared" si="21"/>
        <v>2.7701628337034188</v>
      </c>
      <c r="F109">
        <f t="array" ref="F109">$B109/$C$12*SUM(EXP(_xlfn.GAMMALN.PRECISE($C$12-$B109+1)-_xlfn.GAMMALN.PRECISE($C$12)+_xlfn.GAMMALN.PRECISE(i)-IFERROR(_xlfn.GAMMALN.PRECISE(i-$B109+1),0))*sample)</f>
        <v>16.143122543124964</v>
      </c>
      <c r="G109">
        <f t="array" ref="G109">$B109/$C$12*SUM(EXP(_xlfn.GAMMALN.PRECISE($C$12-$B109+1)-_xlfn.GAMMALN.PRECISE($C$12)+_xlfn.GAMMALN.PRECISE($C$12-i+1)-IFERROR(_xlfn.GAMMALN.PRECISE($C$12-i+1-$B109+1),0))*sample)</f>
        <v>6.6618227095373295E-2</v>
      </c>
      <c r="H109">
        <f>$G$11*B109+$G$14</f>
        <v>159.67030303030305</v>
      </c>
      <c r="I109">
        <f>$G$13*B109+$G$15</f>
        <v>89.492537313432834</v>
      </c>
      <c r="J109">
        <f t="shared" si="22"/>
        <v>0.99373709461921533</v>
      </c>
      <c r="K109">
        <f t="shared" si="23"/>
        <v>1.1174116077384923E-2</v>
      </c>
      <c r="M109">
        <f t="shared" si="28"/>
        <v>89</v>
      </c>
      <c r="N109">
        <f>INDEX($G$21:$G$120,$C$12-A109+1)</f>
        <v>0.2121307949284362</v>
      </c>
      <c r="O109">
        <f>INDEX($K$21:$K$120,$C$12-$A109+1)</f>
        <v>8.0047789725209081E-2</v>
      </c>
      <c r="Q109">
        <f t="shared" si="24"/>
        <v>0.20730890144198005</v>
      </c>
      <c r="R109">
        <f t="shared" si="25"/>
        <v>7.7081416986498341E-2</v>
      </c>
      <c r="S109">
        <f t="shared" si="26"/>
        <v>0.61518835848256759</v>
      </c>
      <c r="T109">
        <f t="shared" si="29"/>
        <v>0.55798921174828553</v>
      </c>
    </row>
    <row r="110" spans="1:20" x14ac:dyDescent="0.3">
      <c r="A110">
        <f t="shared" si="27"/>
        <v>90</v>
      </c>
      <c r="B110">
        <f t="shared" si="20"/>
        <v>90</v>
      </c>
      <c r="C110">
        <v>3.8380898532988823</v>
      </c>
      <c r="D110">
        <f t="shared" si="21"/>
        <v>2.8821404105262189</v>
      </c>
      <c r="F110">
        <f t="array" ref="F110">$B110/$C$12*SUM(EXP(_xlfn.GAMMALN.PRECISE($C$12-$B110+1)-_xlfn.GAMMALN.PRECISE($C$12)+_xlfn.GAMMALN.PRECISE(i)-IFERROR(_xlfn.GAMMALN.PRECISE(i-$B110+1),0))*sample)</f>
        <v>16.250764496357906</v>
      </c>
      <c r="G110">
        <f t="array" ref="G110">$B110/$C$12*SUM(EXP(_xlfn.GAMMALN.PRECISE($C$12-$B110+1)-_xlfn.GAMMALN.PRECISE($C$12)+_xlfn.GAMMALN.PRECISE($C$12-i+1)-IFERROR(_xlfn.GAMMALN.PRECISE($C$12-i+1-$B110+1),0))*sample)</f>
        <v>6.6140723681272481E-2</v>
      </c>
      <c r="H110">
        <f>$G$11*B110+$G$14</f>
        <v>161.45030303030302</v>
      </c>
      <c r="I110">
        <f>$G$13*B110+$G$15</f>
        <v>90.492537313432834</v>
      </c>
      <c r="J110">
        <f t="shared" si="22"/>
        <v>0.99380614355482311</v>
      </c>
      <c r="K110">
        <f t="shared" si="23"/>
        <v>1.1050634999175326E-2</v>
      </c>
      <c r="M110">
        <f t="shared" si="28"/>
        <v>90</v>
      </c>
      <c r="N110">
        <f>INDEX($G$21:$G$120,$C$12-A110+1)</f>
        <v>0.22333156072267593</v>
      </c>
      <c r="O110">
        <f>INDEX($K$21:$K$120,$C$12-$A110+1)</f>
        <v>8.7012987012987014E-2</v>
      </c>
      <c r="Q110">
        <f t="shared" si="24"/>
        <v>0.21773117782555607</v>
      </c>
      <c r="R110">
        <f t="shared" si="25"/>
        <v>8.3530388369098041E-2</v>
      </c>
      <c r="S110">
        <f t="shared" si="26"/>
        <v>0.62185009629966159</v>
      </c>
      <c r="T110">
        <f t="shared" si="29"/>
        <v>0.57322007153329402</v>
      </c>
    </row>
    <row r="111" spans="1:20" x14ac:dyDescent="0.3">
      <c r="A111">
        <f t="shared" si="27"/>
        <v>91</v>
      </c>
      <c r="B111">
        <f t="shared" si="20"/>
        <v>91</v>
      </c>
      <c r="C111">
        <v>0.54136235605550131</v>
      </c>
      <c r="D111">
        <f t="shared" si="21"/>
        <v>2.9600021125837412</v>
      </c>
      <c r="F111">
        <f t="array" ref="F111">$B111/$C$12*SUM(EXP(_xlfn.GAMMALN.PRECISE($C$12-$B111+1)-_xlfn.GAMMALN.PRECISE($C$12)+_xlfn.GAMMALN.PRECISE(i)-IFERROR(_xlfn.GAMMALN.PRECISE(i-$B111+1),0))*sample)</f>
        <v>16.358384070373091</v>
      </c>
      <c r="G111">
        <f t="array" ref="G111">$B111/$C$12*SUM(EXP(_xlfn.GAMMALN.PRECISE($C$12-$B111+1)-_xlfn.GAMMALN.PRECISE($C$12)+_xlfn.GAMMALN.PRECISE($C$12-i+1)-IFERROR(_xlfn.GAMMALN.PRECISE($C$12-i+1-$B111+1),0))*sample)</f>
        <v>6.5673335895103505E-2</v>
      </c>
      <c r="H111">
        <f>$G$11*B111+$G$14</f>
        <v>163.23030303030302</v>
      </c>
      <c r="I111">
        <f>$G$13*B111+$G$15</f>
        <v>91.492537313432834</v>
      </c>
      <c r="J111">
        <f t="shared" si="22"/>
        <v>0.99387368655552666</v>
      </c>
      <c r="K111">
        <f t="shared" si="23"/>
        <v>1.0929853181076673E-2</v>
      </c>
      <c r="M111">
        <f t="shared" si="28"/>
        <v>91</v>
      </c>
      <c r="N111">
        <f>INDEX($G$21:$G$120,$C$12-A111+1)</f>
        <v>0.23655972201043249</v>
      </c>
      <c r="O111">
        <f>INDEX($K$21:$K$120,$C$12-$A111+1)</f>
        <v>9.5305832147937405E-2</v>
      </c>
      <c r="Q111">
        <f t="shared" si="24"/>
        <v>0.22994564136655421</v>
      </c>
      <c r="R111">
        <f t="shared" si="25"/>
        <v>9.1159409580462203E-2</v>
      </c>
      <c r="S111">
        <f t="shared" si="26"/>
        <v>0.62690837785791953</v>
      </c>
      <c r="T111">
        <f t="shared" si="29"/>
        <v>0.5889892558790627</v>
      </c>
    </row>
    <row r="112" spans="1:20" x14ac:dyDescent="0.3">
      <c r="A112">
        <f t="shared" si="27"/>
        <v>92</v>
      </c>
      <c r="B112">
        <f t="shared" si="20"/>
        <v>92</v>
      </c>
      <c r="C112">
        <v>0.64936118192892667</v>
      </c>
      <c r="D112">
        <f t="shared" si="21"/>
        <v>3.6351309031990007</v>
      </c>
      <c r="F112">
        <f t="array" ref="F112">$B112/$C$12*SUM(EXP(_xlfn.GAMMALN.PRECISE($C$12-$B112+1)-_xlfn.GAMMALN.PRECISE($C$12)+_xlfn.GAMMALN.PRECISE(i)-IFERROR(_xlfn.GAMMALN.PRECISE(i-$B112+1),0))*sample)</f>
        <v>16.465983569906417</v>
      </c>
      <c r="G112">
        <f t="array" ref="G112">$B112/$C$12*SUM(EXP(_xlfn.GAMMALN.PRECISE($C$12-$B112+1)-_xlfn.GAMMALN.PRECISE($C$12)+_xlfn.GAMMALN.PRECISE($C$12-i+1)-IFERROR(_xlfn.GAMMALN.PRECISE($C$12-i+1-$B112+1),0))*sample)</f>
        <v>6.5215894448422407E-2</v>
      </c>
      <c r="H112">
        <f>$G$11*B112+$G$14</f>
        <v>165.01030303030302</v>
      </c>
      <c r="I112">
        <f>$G$13*B112+$G$15</f>
        <v>92.492537313432834</v>
      </c>
      <c r="J112">
        <f t="shared" si="22"/>
        <v>0.99393977235581255</v>
      </c>
      <c r="K112">
        <f t="shared" si="23"/>
        <v>1.0811683072454413E-2</v>
      </c>
      <c r="M112">
        <f t="shared" si="28"/>
        <v>92</v>
      </c>
      <c r="N112">
        <f>INDEX($G$21:$G$120,$C$12-A112+1)</f>
        <v>0.2525045307809678</v>
      </c>
      <c r="O112">
        <f>INDEX($K$21:$K$120,$C$12-$A112+1)</f>
        <v>0.10534591194968554</v>
      </c>
      <c r="Q112">
        <f t="shared" si="24"/>
        <v>0.24453212639570016</v>
      </c>
      <c r="R112">
        <f t="shared" si="25"/>
        <v>0.10032587204881147</v>
      </c>
      <c r="S112">
        <f t="shared" si="26"/>
        <v>0.62967702819373872</v>
      </c>
      <c r="T112">
        <f t="shared" si="29"/>
        <v>0.60511465997232405</v>
      </c>
    </row>
    <row r="113" spans="1:20" x14ac:dyDescent="0.3">
      <c r="A113">
        <f t="shared" si="27"/>
        <v>93</v>
      </c>
      <c r="B113">
        <f t="shared" si="20"/>
        <v>93</v>
      </c>
      <c r="C113">
        <v>2.9600021125837412</v>
      </c>
      <c r="D113">
        <f t="shared" si="21"/>
        <v>3.8380898532988823</v>
      </c>
      <c r="F113">
        <f t="array" ref="F113">$B113/$C$12*SUM(EXP(_xlfn.GAMMALN.PRECISE($C$12-$B113+1)-_xlfn.GAMMALN.PRECISE($C$12)+_xlfn.GAMMALN.PRECISE(i)-IFERROR(_xlfn.GAMMALN.PRECISE(i-$B113+1),0))*sample)</f>
        <v>16.573565133528213</v>
      </c>
      <c r="G113">
        <f t="array" ref="G113">$B113/$C$12*SUM(EXP(_xlfn.GAMMALN.PRECISE($C$12-$B113+1)-_xlfn.GAMMALN.PRECISE($C$12)+_xlfn.GAMMALN.PRECISE($C$12-i+1)-IFERROR(_xlfn.GAMMALN.PRECISE($C$12-i+1-$B113+1),0))*sample)</f>
        <v>6.4768233127697833E-2</v>
      </c>
      <c r="H113">
        <f>$G$11*B113+$G$14</f>
        <v>166.79030303030302</v>
      </c>
      <c r="I113">
        <f>$G$13*B113+$G$15</f>
        <v>93.492537313432834</v>
      </c>
      <c r="J113">
        <f t="shared" si="22"/>
        <v>0.99400444760977313</v>
      </c>
      <c r="K113">
        <f t="shared" si="23"/>
        <v>1.0696040868454661E-2</v>
      </c>
      <c r="M113">
        <f t="shared" si="28"/>
        <v>93</v>
      </c>
      <c r="N113">
        <f>INDEX($G$21:$G$120,$C$12-A113+1)</f>
        <v>0.27221591332578776</v>
      </c>
      <c r="O113">
        <f>INDEX($K$21:$K$120,$C$12-$A113+1)</f>
        <v>0.11775043936731107</v>
      </c>
      <c r="Q113">
        <f t="shared" si="24"/>
        <v>0.26236022205337778</v>
      </c>
      <c r="R113">
        <f t="shared" si="25"/>
        <v>0.11154817565849831</v>
      </c>
      <c r="S113">
        <f t="shared" si="26"/>
        <v>0.62930783213303143</v>
      </c>
      <c r="T113">
        <f t="shared" si="29"/>
        <v>0.62121814338830228</v>
      </c>
    </row>
    <row r="114" spans="1:20" x14ac:dyDescent="0.3">
      <c r="A114">
        <f t="shared" si="27"/>
        <v>94</v>
      </c>
      <c r="B114">
        <f t="shared" si="20"/>
        <v>94</v>
      </c>
      <c r="C114">
        <v>0.32584145799597919</v>
      </c>
      <c r="D114">
        <f t="shared" si="21"/>
        <v>3.8518109457076699</v>
      </c>
      <c r="F114">
        <f t="array" ref="F114">$B114/$C$12*SUM(EXP(_xlfn.GAMMALN.PRECISE($C$12-$B114+1)-_xlfn.GAMMALN.PRECISE($C$12)+_xlfn.GAMMALN.PRECISE(i)-IFERROR(_xlfn.GAMMALN.PRECISE(i-$B114+1),0))*sample)</f>
        <v>16.681130748072011</v>
      </c>
      <c r="G114">
        <f t="array" ref="G114">$B114/$C$12*SUM(EXP(_xlfn.GAMMALN.PRECISE($C$12-$B114+1)-_xlfn.GAMMALN.PRECISE($C$12)+_xlfn.GAMMALN.PRECISE($C$12-i+1)-IFERROR(_xlfn.GAMMALN.PRECISE($C$12-i+1-$B114+1),0))*sample)</f>
        <v>6.4330188553431894E-2</v>
      </c>
      <c r="H114">
        <f>$G$11*B114+$G$14</f>
        <v>168.57030303030302</v>
      </c>
      <c r="I114">
        <f>$G$13*B114+$G$15</f>
        <v>94.492537313432834</v>
      </c>
      <c r="J114">
        <f t="shared" si="22"/>
        <v>0.99406775700094552</v>
      </c>
      <c r="K114">
        <f t="shared" si="23"/>
        <v>1.0582846311799085E-2</v>
      </c>
      <c r="M114">
        <f t="shared" si="28"/>
        <v>94</v>
      </c>
      <c r="N114">
        <f>INDEX($G$21:$G$120,$C$12-A114+1)</f>
        <v>0.29736629532222247</v>
      </c>
      <c r="O114">
        <f>INDEX($K$21:$K$120,$C$12-$A114+1)</f>
        <v>0.13346613545816732</v>
      </c>
      <c r="Q114">
        <f t="shared" si="24"/>
        <v>0.28479110432400512</v>
      </c>
      <c r="R114">
        <f t="shared" si="25"/>
        <v>0.12560828741273919</v>
      </c>
      <c r="S114">
        <f t="shared" si="26"/>
        <v>0.62486908123638407</v>
      </c>
      <c r="T114">
        <f t="shared" si="29"/>
        <v>0.63654105435435304</v>
      </c>
    </row>
    <row r="115" spans="1:20" x14ac:dyDescent="0.3">
      <c r="A115">
        <f t="shared" si="27"/>
        <v>95</v>
      </c>
      <c r="B115">
        <f t="shared" si="20"/>
        <v>95</v>
      </c>
      <c r="C115">
        <v>1.6387036006052274</v>
      </c>
      <c r="D115">
        <f t="shared" si="21"/>
        <v>5.5079105738705714</v>
      </c>
      <c r="F115">
        <f t="array" ref="F115">$B115/$C$12*SUM(EXP(_xlfn.GAMMALN.PRECISE($C$12-$B115+1)-_xlfn.GAMMALN.PRECISE($C$12)+_xlfn.GAMMALN.PRECISE(i)-IFERROR(_xlfn.GAMMALN.PRECISE(i-$B115+1),0))*sample)</f>
        <v>16.788682262022842</v>
      </c>
      <c r="G115">
        <f t="array" ref="G115">$B115/$C$12*SUM(EXP(_xlfn.GAMMALN.PRECISE($C$12-$B115+1)-_xlfn.GAMMALN.PRECISE($C$12)+_xlfn.GAMMALN.PRECISE($C$12-i+1)-IFERROR(_xlfn.GAMMALN.PRECISE($C$12-i+1-$B115+1),0))*sample)</f>
        <v>6.3901599992063171E-2</v>
      </c>
      <c r="H115">
        <f>$G$11*B115+$G$14</f>
        <v>170.35030303030302</v>
      </c>
      <c r="I115">
        <f>$G$13*B115+$G$15</f>
        <v>95.492537313432834</v>
      </c>
      <c r="J115">
        <f t="shared" si="22"/>
        <v>0.99412974334526361</v>
      </c>
      <c r="K115">
        <f t="shared" si="23"/>
        <v>1.0472022507033447E-2</v>
      </c>
      <c r="M115">
        <f t="shared" si="28"/>
        <v>95</v>
      </c>
      <c r="N115">
        <f>INDEX($G$21:$G$120,$C$12-A115+1)</f>
        <v>0.33076326727579997</v>
      </c>
      <c r="O115">
        <f>INDEX($K$21:$K$120,$C$12-$A115+1)</f>
        <v>0.15402298850574714</v>
      </c>
      <c r="Q115">
        <f t="shared" si="24"/>
        <v>0.31406478129901122</v>
      </c>
      <c r="R115">
        <f t="shared" si="25"/>
        <v>0.14374456198195723</v>
      </c>
      <c r="S115">
        <f t="shared" si="26"/>
        <v>0.61553044617800323</v>
      </c>
      <c r="T115">
        <f t="shared" si="29"/>
        <v>0.64956966182444087</v>
      </c>
    </row>
    <row r="116" spans="1:20" x14ac:dyDescent="0.3">
      <c r="A116">
        <f t="shared" si="27"/>
        <v>96</v>
      </c>
      <c r="B116">
        <f t="shared" si="20"/>
        <v>96</v>
      </c>
      <c r="C116">
        <v>0.94848230258645938</v>
      </c>
      <c r="D116">
        <f t="shared" si="21"/>
        <v>5.9614813111255351</v>
      </c>
      <c r="F116">
        <f t="array" ref="F116">$B116/$C$12*SUM(EXP(_xlfn.GAMMALN.PRECISE($C$12-$B116+1)-_xlfn.GAMMALN.PRECISE($C$12)+_xlfn.GAMMALN.PRECISE(i)-IFERROR(_xlfn.GAMMALN.PRECISE(i-$B116+1),0))*sample)</f>
        <v>16.896221409582687</v>
      </c>
      <c r="G116">
        <f t="array" ref="G116">$B116/$C$12*SUM(EXP(_xlfn.GAMMALN.PRECISE($C$12-$B116+1)-_xlfn.GAMMALN.PRECISE($C$12)+_xlfn.GAMMALN.PRECISE($C$12-i+1)-IFERROR(_xlfn.GAMMALN.PRECISE($C$12-i+1-$B116+1),0))*sample)</f>
        <v>6.3482309536557702E-2</v>
      </c>
      <c r="H116">
        <f>$G$11*B116+$G$14</f>
        <v>172.13030303030303</v>
      </c>
      <c r="I116">
        <f>$G$13*B116+$G$15</f>
        <v>96.492537313432834</v>
      </c>
      <c r="J116">
        <f t="shared" si="22"/>
        <v>0.9941904476876221</v>
      </c>
      <c r="K116">
        <f t="shared" si="23"/>
        <v>1.0363495746326373E-2</v>
      </c>
      <c r="M116">
        <f t="shared" si="28"/>
        <v>96</v>
      </c>
      <c r="N116">
        <f>INDEX($G$21:$G$120,$C$12-A116+1)</f>
        <v>0.37743665987452912</v>
      </c>
      <c r="O116">
        <f>INDEX($K$21:$K$120,$C$12-$A116+1)</f>
        <v>0.18206521739130435</v>
      </c>
      <c r="Q116">
        <f t="shared" si="24"/>
        <v>0.35409996357516454</v>
      </c>
      <c r="R116">
        <f t="shared" si="25"/>
        <v>0.16804410294852573</v>
      </c>
      <c r="S116">
        <f t="shared" si="26"/>
        <v>0.60081831048040757</v>
      </c>
      <c r="T116">
        <f t="shared" si="29"/>
        <v>0.6572654966994439</v>
      </c>
    </row>
    <row r="117" spans="1:20" x14ac:dyDescent="0.3">
      <c r="A117">
        <f t="shared" si="27"/>
        <v>97</v>
      </c>
      <c r="B117">
        <f t="shared" si="20"/>
        <v>97</v>
      </c>
      <c r="C117">
        <v>0.23063406772580408</v>
      </c>
      <c r="D117">
        <f t="shared" si="21"/>
        <v>6.3329866429721422</v>
      </c>
      <c r="F117">
        <f t="array" ref="F117">$B117/$C$12*SUM(EXP(_xlfn.GAMMALN.PRECISE($C$12-$B117+1)-_xlfn.GAMMALN.PRECISE($C$12)+_xlfn.GAMMALN.PRECISE(i)-IFERROR(_xlfn.GAMMALN.PRECISE(i-$B117+1),0))*sample)</f>
        <v>17.003750139344163</v>
      </c>
      <c r="G117">
        <f t="array" ref="G117">$B117/$C$12*SUM(EXP(_xlfn.GAMMALN.PRECISE($C$12-$B117+1)-_xlfn.GAMMALN.PRECISE($C$12)+_xlfn.GAMMALN.PRECISE($C$12-i+1)-IFERROR(_xlfn.GAMMALN.PRECISE($C$12-i+1-$B117+1),0))*sample)</f>
        <v>6.3072171211524558E-2</v>
      </c>
      <c r="H117">
        <f>$G$11*B117+$G$14</f>
        <v>173.91030303030303</v>
      </c>
      <c r="I117">
        <f>$G$13*B117+$G$15</f>
        <v>97.492537313432834</v>
      </c>
      <c r="J117">
        <f t="shared" si="22"/>
        <v>0.99424990939251168</v>
      </c>
      <c r="K117">
        <f t="shared" si="23"/>
        <v>1.0257195345988977E-2</v>
      </c>
      <c r="M117">
        <f t="shared" si="28"/>
        <v>97</v>
      </c>
      <c r="N117">
        <f>INDEX($G$21:$G$120,$C$12-A117+1)</f>
        <v>0.44723689147420032</v>
      </c>
      <c r="O117">
        <f>INDEX($K$21:$K$120,$C$12-$A117+1)</f>
        <v>0.22259136212624586</v>
      </c>
      <c r="Q117">
        <f t="shared" si="24"/>
        <v>0.41233677567436472</v>
      </c>
      <c r="R117">
        <f t="shared" si="25"/>
        <v>0.20232828975877509</v>
      </c>
      <c r="S117">
        <f t="shared" si="26"/>
        <v>0.58060186630000266</v>
      </c>
      <c r="T117">
        <f t="shared" si="29"/>
        <v>0.65347810918094307</v>
      </c>
    </row>
    <row r="118" spans="1:20" x14ac:dyDescent="0.3">
      <c r="A118">
        <f t="shared" si="27"/>
        <v>98</v>
      </c>
      <c r="B118">
        <f t="shared" si="20"/>
        <v>98</v>
      </c>
      <c r="C118">
        <v>1.3562383422495041</v>
      </c>
      <c r="D118">
        <f t="shared" si="21"/>
        <v>6.5432255806726412</v>
      </c>
      <c r="F118">
        <f t="array" ref="F118">$B118/$C$12*SUM(EXP(_xlfn.GAMMALN.PRECISE($C$12-$B118+1)-_xlfn.GAMMALN.PRECISE($C$12)+_xlfn.GAMMALN.PRECISE(i)-IFERROR(_xlfn.GAMMALN.PRECISE(i-$B118+1),0))*sample)</f>
        <v>17.111282147935903</v>
      </c>
      <c r="G118">
        <f t="array" ref="G118">$B118/$C$12*SUM(EXP(_xlfn.GAMMALN.PRECISE($C$12-$B118+1)-_xlfn.GAMMALN.PRECISE($C$12)+_xlfn.GAMMALN.PRECISE($C$12-i+1)-IFERROR(_xlfn.GAMMALN.PRECISE($C$12-i+1-$B118+1),0))*sample)</f>
        <v>6.2671350982360235E-2</v>
      </c>
      <c r="H118">
        <f>$G$11*B118+$G$14</f>
        <v>175.69030303030303</v>
      </c>
      <c r="I118">
        <f>$G$13*B118+$G$15</f>
        <v>98.492537313432834</v>
      </c>
      <c r="J118">
        <f t="shared" si="22"/>
        <v>0.99430816622914286</v>
      </c>
      <c r="K118">
        <f t="shared" si="23"/>
        <v>1.0153053492953479E-2</v>
      </c>
      <c r="M118">
        <f t="shared" si="28"/>
        <v>98</v>
      </c>
      <c r="N118">
        <f>INDEX($G$21:$G$120,$C$12-A118+1)</f>
        <v>0.56254683663804605</v>
      </c>
      <c r="O118">
        <f>INDEX($K$21:$K$120,$C$12-$A118+1)</f>
        <v>0.28632478632478636</v>
      </c>
      <c r="Q118">
        <f t="shared" ref="Q118:Q149" si="30">AVERAGE(N117:N118)</f>
        <v>0.50489186405612319</v>
      </c>
      <c r="R118">
        <f t="shared" ref="R118:R149" si="31">AVERAGE(O117:O118)</f>
        <v>0.25445807422551614</v>
      </c>
      <c r="S118">
        <f t="shared" ref="S118:S149" si="32">IF(N118&lt;N117,S119,(O118-O117)/(N118-N117))</f>
        <v>0.55271402746728104</v>
      </c>
      <c r="T118">
        <f t="shared" si="29"/>
        <v>0.6255945323453479</v>
      </c>
    </row>
    <row r="119" spans="1:20" x14ac:dyDescent="0.3">
      <c r="A119">
        <f t="shared" si="27"/>
        <v>99</v>
      </c>
      <c r="B119">
        <f t="shared" si="20"/>
        <v>99</v>
      </c>
      <c r="C119">
        <v>3.8518109457076699</v>
      </c>
      <c r="D119">
        <f t="shared" si="21"/>
        <v>6.5758241350783404</v>
      </c>
      <c r="F119">
        <f t="array" ref="F119">$B119/$C$12*SUM(EXP(_xlfn.GAMMALN.PRECISE($C$12-$B119+1)-_xlfn.GAMMALN.PRECISE($C$12)+_xlfn.GAMMALN.PRECISE(i)-IFERROR(_xlfn.GAMMALN.PRECISE(i-$B119+1),0))*sample)</f>
        <v>17.219454422322276</v>
      </c>
      <c r="G119">
        <f t="array" ref="G119">$B119/$C$12*SUM(EXP(_xlfn.GAMMALN.PRECISE($C$12-$B119+1)-_xlfn.GAMMALN.PRECISE($C$12)+_xlfn.GAMMALN.PRECISE($C$12-i+1)-IFERROR(_xlfn.GAMMALN.PRECISE($C$12-i+1-$B119+1),0))*sample)</f>
        <v>6.2293469089799144E-2</v>
      </c>
      <c r="H119">
        <f>$G$11*B119+$G$14</f>
        <v>177.47030303030303</v>
      </c>
      <c r="I119">
        <f>$G$13*B119+$G$15</f>
        <v>99.492537313432834</v>
      </c>
      <c r="J119">
        <f t="shared" si="22"/>
        <v>0.99436525445144897</v>
      </c>
      <c r="K119">
        <f t="shared" si="23"/>
        <v>1.0051005100510052E-2</v>
      </c>
      <c r="M119">
        <f t="shared" si="28"/>
        <v>99</v>
      </c>
      <c r="N119">
        <f>INDEX($G$21:$G$120,$C$12-A119+1)</f>
        <v>0.79524682303798355</v>
      </c>
      <c r="O119">
        <f>INDEX($K$21:$K$120,$C$12-$A119+1)</f>
        <v>0.40119760479041916</v>
      </c>
      <c r="Q119">
        <f t="shared" si="30"/>
        <v>0.6788968298380148</v>
      </c>
      <c r="R119">
        <f t="shared" si="31"/>
        <v>0.34376119555760276</v>
      </c>
      <c r="S119">
        <f t="shared" si="32"/>
        <v>0.4936520205385953</v>
      </c>
      <c r="T119">
        <f t="shared" si="29"/>
        <v>0.54517540590984659</v>
      </c>
    </row>
    <row r="120" spans="1:20" x14ac:dyDescent="0.3">
      <c r="A120">
        <f t="shared" si="27"/>
        <v>100</v>
      </c>
      <c r="B120">
        <f t="shared" si="20"/>
        <v>100</v>
      </c>
      <c r="C120">
        <v>0.26289892760269629</v>
      </c>
      <c r="D120">
        <f t="shared" si="21"/>
        <v>17.326284623062403</v>
      </c>
      <c r="F120">
        <f t="array" ref="F120">$B120/$C$12*SUM(EXP(_xlfn.GAMMALN.PRECISE($C$12-$B120+1)-_xlfn.GAMMALN.PRECISE($C$12)+_xlfn.GAMMALN.PRECISE(i)-IFERROR(_xlfn.GAMMALN.PRECISE(i-$B120+1),0))*sample)</f>
        <v>17.393388305376035</v>
      </c>
      <c r="G120">
        <f t="array" ref="G120">$B120/$C$12*SUM(EXP(_xlfn.GAMMALN.PRECISE($C$12-$B120+1)-_xlfn.GAMMALN.PRECISE($C$12)+_xlfn.GAMMALN.PRECISE($C$12-i+1)-IFERROR(_xlfn.GAMMALN.PRECISE($C$12-i+1-$B120+1),0))*sample)</f>
        <v>6.2922696050302165E-2</v>
      </c>
      <c r="H120">
        <f>$G$11*B120+$G$14</f>
        <v>179.25030303030303</v>
      </c>
      <c r="I120">
        <f>$G$13*B120+$G$15</f>
        <v>100.49253731343283</v>
      </c>
      <c r="J120">
        <f t="shared" si="22"/>
        <v>0.99442120887332086</v>
      </c>
      <c r="K120">
        <f t="shared" si="23"/>
        <v>9.9509876726570617E-3</v>
      </c>
      <c r="M120">
        <f t="shared" si="28"/>
        <v>100</v>
      </c>
      <c r="N120">
        <f>INDEX($G$21:$G$120,$C$12-A120+1)</f>
        <v>1.6245840287071702</v>
      </c>
      <c r="O120">
        <f>INDEX($K$21:$K$120,$C$12-$A120+1)</f>
        <v>0.67</v>
      </c>
      <c r="Q120">
        <f t="shared" si="30"/>
        <v>1.2099154258725768</v>
      </c>
      <c r="R120">
        <f t="shared" si="31"/>
        <v>0.53559880239520963</v>
      </c>
      <c r="S120">
        <f t="shared" si="32"/>
        <v>0.32411713036880579</v>
      </c>
      <c r="T120">
        <f t="shared" si="29"/>
        <v>0.32379530629748055</v>
      </c>
    </row>
    <row r="121" spans="1:20" x14ac:dyDescent="0.3">
      <c r="M121">
        <f>M120+1</f>
        <v>101</v>
      </c>
      <c r="N121">
        <f t="array" ref="N121:N219">F22:F120</f>
        <v>2.4574339979433755</v>
      </c>
      <c r="O121">
        <f t="array" ref="O121:O219">J22:J120</f>
        <v>0.79211288900088195</v>
      </c>
      <c r="Q121">
        <f t="shared" si="30"/>
        <v>2.0410090133252727</v>
      </c>
      <c r="R121">
        <f t="shared" si="31"/>
        <v>0.73105644450044105</v>
      </c>
      <c r="S121">
        <f t="shared" si="32"/>
        <v>0.14662051211080657</v>
      </c>
      <c r="T121">
        <f t="shared" si="29"/>
        <v>0.15154324977360212</v>
      </c>
    </row>
    <row r="122" spans="1:20" x14ac:dyDescent="0.3">
      <c r="M122">
        <f>M121+1</f>
        <v>102</v>
      </c>
      <c r="N122">
        <v>3.0609858247999999</v>
      </c>
      <c r="O122">
        <v>0.84826190914107047</v>
      </c>
      <c r="Q122">
        <f t="shared" si="30"/>
        <v>2.7592099113716877</v>
      </c>
      <c r="R122">
        <f t="shared" si="31"/>
        <v>0.82018739907097626</v>
      </c>
      <c r="S122">
        <f t="shared" si="32"/>
        <v>9.3030983656564911E-2</v>
      </c>
      <c r="T122">
        <f t="shared" si="29"/>
        <v>8.6385196912973528E-2</v>
      </c>
    </row>
    <row r="123" spans="1:20" x14ac:dyDescent="0.3">
      <c r="M123">
        <f t="shared" ref="M123:M186" si="33">M122+1</f>
        <v>103</v>
      </c>
      <c r="N123">
        <v>3.5505131447839928</v>
      </c>
      <c r="O123">
        <v>0.88053001230902905</v>
      </c>
      <c r="Q123">
        <f t="shared" si="30"/>
        <v>3.3057494847919964</v>
      </c>
      <c r="R123">
        <f t="shared" si="31"/>
        <v>0.86439596072504976</v>
      </c>
      <c r="S123">
        <f t="shared" si="32"/>
        <v>6.5916858673002607E-2</v>
      </c>
      <c r="T123">
        <f t="shared" si="29"/>
        <v>5.9047857349415173E-2</v>
      </c>
    </row>
    <row r="124" spans="1:20" x14ac:dyDescent="0.3">
      <c r="M124">
        <f t="shared" si="33"/>
        <v>104</v>
      </c>
      <c r="N124">
        <v>3.9714438092120967</v>
      </c>
      <c r="O124">
        <v>0.90148077382374014</v>
      </c>
      <c r="Q124">
        <f t="shared" si="30"/>
        <v>3.7609784769980448</v>
      </c>
      <c r="R124">
        <f t="shared" si="31"/>
        <v>0.8910053930663846</v>
      </c>
      <c r="S124">
        <f t="shared" si="32"/>
        <v>4.9772476289357007E-2</v>
      </c>
      <c r="T124">
        <f t="shared" si="29"/>
        <v>4.4112807278441905E-2</v>
      </c>
    </row>
    <row r="125" spans="1:20" x14ac:dyDescent="0.3">
      <c r="M125">
        <f t="shared" si="33"/>
        <v>105</v>
      </c>
      <c r="N125">
        <v>4.3460909307508642</v>
      </c>
      <c r="O125">
        <v>0.91617983235966471</v>
      </c>
      <c r="Q125">
        <f t="shared" si="30"/>
        <v>4.1587673699814802</v>
      </c>
      <c r="R125">
        <f t="shared" si="31"/>
        <v>0.90883030309170243</v>
      </c>
      <c r="S125">
        <f t="shared" si="32"/>
        <v>3.9234409370481581E-2</v>
      </c>
      <c r="T125">
        <f t="shared" si="29"/>
        <v>3.4742850629197249E-2</v>
      </c>
    </row>
    <row r="126" spans="1:20" x14ac:dyDescent="0.3">
      <c r="M126">
        <f t="shared" si="33"/>
        <v>106</v>
      </c>
      <c r="N126">
        <v>4.6869190856528249</v>
      </c>
      <c r="O126">
        <v>0.92706215188754315</v>
      </c>
      <c r="Q126">
        <f t="shared" si="30"/>
        <v>4.516505008201845</v>
      </c>
      <c r="R126">
        <f t="shared" si="31"/>
        <v>0.92162099212360393</v>
      </c>
      <c r="S126">
        <f t="shared" si="32"/>
        <v>3.1929050964139796E-2</v>
      </c>
      <c r="T126">
        <f t="shared" si="29"/>
        <v>2.8344716264622646E-2</v>
      </c>
    </row>
    <row r="127" spans="1:20" x14ac:dyDescent="0.3">
      <c r="M127">
        <f t="shared" si="33"/>
        <v>107</v>
      </c>
      <c r="N127">
        <v>5.0015736935804602</v>
      </c>
      <c r="O127">
        <v>0.93544348370437025</v>
      </c>
      <c r="Q127">
        <f t="shared" si="30"/>
        <v>4.844246389616643</v>
      </c>
      <c r="R127">
        <f t="shared" si="31"/>
        <v>0.9312528177959567</v>
      </c>
      <c r="S127">
        <f t="shared" si="32"/>
        <v>2.6636609176099044E-2</v>
      </c>
      <c r="T127">
        <f t="shared" si="29"/>
        <v>2.3719838109680032E-2</v>
      </c>
    </row>
    <row r="128" spans="1:20" x14ac:dyDescent="0.3">
      <c r="M128">
        <f t="shared" si="33"/>
        <v>108</v>
      </c>
      <c r="N128">
        <v>5.2951032065220769</v>
      </c>
      <c r="O128">
        <v>0.9420971364402021</v>
      </c>
      <c r="Q128">
        <f t="shared" si="30"/>
        <v>5.1483384500512681</v>
      </c>
      <c r="R128">
        <f t="shared" si="31"/>
        <v>0.93877031007228617</v>
      </c>
      <c r="S128">
        <f t="shared" si="32"/>
        <v>2.2667746998085568E-2</v>
      </c>
      <c r="T128">
        <f t="shared" si="29"/>
        <v>2.0237077128830945E-2</v>
      </c>
    </row>
    <row r="129" spans="13:20" x14ac:dyDescent="0.3">
      <c r="M129">
        <f t="shared" si="33"/>
        <v>109</v>
      </c>
      <c r="N129">
        <v>5.5710461489152694</v>
      </c>
      <c r="O129">
        <v>0.9475073966850126</v>
      </c>
      <c r="Q129">
        <f t="shared" si="30"/>
        <v>5.4330746777186736</v>
      </c>
      <c r="R129">
        <f t="shared" si="31"/>
        <v>0.94480226656260735</v>
      </c>
      <c r="S129">
        <f t="shared" si="32"/>
        <v>1.9606445440816522E-2</v>
      </c>
      <c r="T129">
        <f t="shared" si="29"/>
        <v>1.7531943951280719E-2</v>
      </c>
    </row>
    <row r="130" spans="13:20" x14ac:dyDescent="0.3">
      <c r="M130">
        <f t="shared" si="33"/>
        <v>110</v>
      </c>
      <c r="N130">
        <v>5.8320054941053971</v>
      </c>
      <c r="O130">
        <v>0.95199301716613327</v>
      </c>
      <c r="Q130">
        <f t="shared" si="30"/>
        <v>5.7015258215103337</v>
      </c>
      <c r="R130">
        <f t="shared" si="31"/>
        <v>0.94975020692557299</v>
      </c>
      <c r="S130">
        <f t="shared" si="32"/>
        <v>1.7188962816612557E-2</v>
      </c>
      <c r="T130">
        <f t="shared" si="29"/>
        <v>1.537904380070225E-2</v>
      </c>
    </row>
    <row r="131" spans="13:20" x14ac:dyDescent="0.3">
      <c r="M131">
        <f t="shared" si="33"/>
        <v>111</v>
      </c>
      <c r="N131">
        <v>6.0799722015926632</v>
      </c>
      <c r="O131">
        <v>0.95577237515747715</v>
      </c>
      <c r="Q131">
        <f t="shared" si="30"/>
        <v>5.9559888478490297</v>
      </c>
      <c r="R131">
        <f t="shared" si="31"/>
        <v>0.95388269616180521</v>
      </c>
      <c r="S131">
        <f t="shared" si="32"/>
        <v>1.524139280487064E-2</v>
      </c>
      <c r="T131">
        <f t="shared" si="29"/>
        <v>1.3631492544017266E-2</v>
      </c>
    </row>
    <row r="132" spans="13:20" x14ac:dyDescent="0.3">
      <c r="M132">
        <f t="shared" si="33"/>
        <v>112</v>
      </c>
      <c r="N132">
        <v>6.3165179010821912</v>
      </c>
      <c r="O132">
        <v>0.95900009939369846</v>
      </c>
      <c r="Q132">
        <f t="shared" si="30"/>
        <v>6.1982450513374268</v>
      </c>
      <c r="R132">
        <f t="shared" si="31"/>
        <v>0.9573862372755878</v>
      </c>
      <c r="S132">
        <f t="shared" si="32"/>
        <v>1.3645245900419338E-2</v>
      </c>
      <c r="T132">
        <f t="shared" si="29"/>
        <v>1.218952496573856E-2</v>
      </c>
    </row>
    <row r="133" spans="13:20" x14ac:dyDescent="0.3">
      <c r="M133">
        <f t="shared" si="33"/>
        <v>113</v>
      </c>
      <c r="N133">
        <v>6.5429154396224813</v>
      </c>
      <c r="O133">
        <v>0.96178874968157291</v>
      </c>
      <c r="Q133">
        <f t="shared" si="30"/>
        <v>6.4297166703523363</v>
      </c>
      <c r="R133">
        <f t="shared" si="31"/>
        <v>0.96039442453763568</v>
      </c>
      <c r="S133">
        <f t="shared" si="32"/>
        <v>1.2317493846684102E-2</v>
      </c>
      <c r="T133">
        <f t="shared" si="29"/>
        <v>1.0983071781507637E-2</v>
      </c>
    </row>
    <row r="134" spans="13:20" x14ac:dyDescent="0.3">
      <c r="M134">
        <f t="shared" si="33"/>
        <v>114</v>
      </c>
      <c r="N134">
        <v>6.7602176378726595</v>
      </c>
      <c r="O134">
        <v>0.96422221258510776</v>
      </c>
      <c r="Q134">
        <f t="shared" si="30"/>
        <v>6.65156653874757</v>
      </c>
      <c r="R134">
        <f t="shared" si="31"/>
        <v>0.96300548113334039</v>
      </c>
      <c r="S134">
        <f t="shared" si="32"/>
        <v>1.1198519495570084E-2</v>
      </c>
      <c r="T134">
        <f t="shared" si="29"/>
        <v>9.9615386893530042E-3</v>
      </c>
    </row>
    <row r="135" spans="13:20" x14ac:dyDescent="0.3">
      <c r="M135">
        <f t="shared" si="33"/>
        <v>115</v>
      </c>
      <c r="N135">
        <v>6.9693107181034479</v>
      </c>
      <c r="O135">
        <v>0.96636428498623994</v>
      </c>
      <c r="Q135">
        <f t="shared" si="30"/>
        <v>6.8647641779880537</v>
      </c>
      <c r="R135">
        <f t="shared" si="31"/>
        <v>0.9652932487856738</v>
      </c>
      <c r="S135">
        <f t="shared" si="32"/>
        <v>1.0244587715518111E-2</v>
      </c>
      <c r="T135">
        <f t="shared" si="29"/>
        <v>9.0875316723371836E-3</v>
      </c>
    </row>
    <row r="136" spans="13:20" x14ac:dyDescent="0.3">
      <c r="M136">
        <f t="shared" si="33"/>
        <v>116</v>
      </c>
      <c r="N136">
        <v>7.1709517425969977</v>
      </c>
      <c r="O136">
        <v>0.96826434836128639</v>
      </c>
      <c r="Q136">
        <f t="shared" si="30"/>
        <v>7.0701312303502224</v>
      </c>
      <c r="R136">
        <f t="shared" si="31"/>
        <v>0.96731431667376322</v>
      </c>
      <c r="S136">
        <f t="shared" si="32"/>
        <v>9.42300000616802E-3</v>
      </c>
      <c r="T136">
        <f t="shared" si="29"/>
        <v>8.3328563148170939E-3</v>
      </c>
    </row>
    <row r="137" spans="13:20" x14ac:dyDescent="0.3">
      <c r="M137">
        <f t="shared" si="33"/>
        <v>117</v>
      </c>
      <c r="N137">
        <v>7.3657955847356682</v>
      </c>
      <c r="O137">
        <v>0.96996122266926399</v>
      </c>
      <c r="Q137">
        <f t="shared" si="30"/>
        <v>7.268373663666333</v>
      </c>
      <c r="R137">
        <f t="shared" si="31"/>
        <v>0.96911278551527524</v>
      </c>
      <c r="S137">
        <f t="shared" si="32"/>
        <v>8.7088936932886822E-3</v>
      </c>
      <c r="T137">
        <f t="shared" si="29"/>
        <v>7.6758840565194376E-3</v>
      </c>
    </row>
    <row r="138" spans="13:20" x14ac:dyDescent="0.3">
      <c r="M138">
        <f t="shared" si="33"/>
        <v>118</v>
      </c>
      <c r="N138">
        <v>7.5544148261981015</v>
      </c>
      <c r="O138">
        <v>0.97148584661113602</v>
      </c>
      <c r="Q138">
        <f t="shared" si="30"/>
        <v>7.4601052054668848</v>
      </c>
      <c r="R138">
        <f t="shared" si="31"/>
        <v>0.9707235346402</v>
      </c>
      <c r="S138">
        <f t="shared" si="32"/>
        <v>8.0830774742336273E-3</v>
      </c>
      <c r="T138">
        <f t="shared" si="29"/>
        <v>7.0997701321886793E-3</v>
      </c>
    </row>
    <row r="139" spans="13:20" x14ac:dyDescent="0.3">
      <c r="M139">
        <f t="shared" si="33"/>
        <v>119</v>
      </c>
      <c r="N139">
        <v>7.7373147396705235</v>
      </c>
      <c r="O139">
        <v>0.97286318109303815</v>
      </c>
      <c r="Q139">
        <f t="shared" si="30"/>
        <v>7.6458647829343125</v>
      </c>
      <c r="R139">
        <f t="shared" si="31"/>
        <v>0.97217451385208709</v>
      </c>
      <c r="S139">
        <f t="shared" si="32"/>
        <v>7.5305365418328303E-3</v>
      </c>
      <c r="T139">
        <f t="shared" si="29"/>
        <v>6.5912187620517102E-3</v>
      </c>
    </row>
    <row r="140" spans="13:20" x14ac:dyDescent="0.3">
      <c r="M140">
        <f t="shared" si="33"/>
        <v>120</v>
      </c>
      <c r="N140">
        <v>7.9149447748191566</v>
      </c>
      <c r="O140">
        <v>0.97411358644493251</v>
      </c>
      <c r="Q140">
        <f t="shared" si="30"/>
        <v>7.8261297572448401</v>
      </c>
      <c r="R140">
        <f t="shared" si="31"/>
        <v>0.97348838376898539</v>
      </c>
      <c r="S140">
        <f t="shared" si="32"/>
        <v>7.0393801974315455E-3</v>
      </c>
      <c r="T140">
        <f t="shared" si="29"/>
        <v>6.139609510577286E-3</v>
      </c>
    </row>
    <row r="141" spans="13:20" x14ac:dyDescent="0.3">
      <c r="M141">
        <f t="shared" si="33"/>
        <v>121</v>
      </c>
      <c r="N141">
        <v>8.0877075043457776</v>
      </c>
      <c r="O141">
        <v>0.97525383565547341</v>
      </c>
      <c r="Q141">
        <f t="shared" si="30"/>
        <v>8.0013261395824671</v>
      </c>
      <c r="R141">
        <f t="shared" si="31"/>
        <v>0.97468371105020291</v>
      </c>
      <c r="S141">
        <f t="shared" si="32"/>
        <v>6.6000879568483507E-3</v>
      </c>
      <c r="T141">
        <f t="shared" si="29"/>
        <v>5.7363676639796283E-3</v>
      </c>
    </row>
    <row r="142" spans="13:20" x14ac:dyDescent="0.3">
      <c r="M142">
        <f t="shared" si="33"/>
        <v>122</v>
      </c>
      <c r="N142">
        <v>8.2559656915716086</v>
      </c>
      <c r="O142">
        <v>0.97629787111787858</v>
      </c>
      <c r="Q142">
        <f t="shared" si="30"/>
        <v>8.1718365979586931</v>
      </c>
      <c r="R142">
        <f t="shared" si="31"/>
        <v>0.97577585338667605</v>
      </c>
      <c r="S142">
        <f t="shared" si="32"/>
        <v>6.2049608379763149E-3</v>
      </c>
      <c r="T142">
        <f t="shared" si="29"/>
        <v>5.3745029366716168E-3</v>
      </c>
    </row>
    <row r="143" spans="13:20" x14ac:dyDescent="0.3">
      <c r="M143">
        <f t="shared" si="33"/>
        <v>123</v>
      </c>
      <c r="N143">
        <v>8.4200479465385651</v>
      </c>
      <c r="O143">
        <v>0.97725737756888253</v>
      </c>
      <c r="Q143">
        <f t="shared" si="30"/>
        <v>8.3380068190550869</v>
      </c>
      <c r="R143">
        <f t="shared" si="31"/>
        <v>0.97677762434338056</v>
      </c>
      <c r="S143">
        <f t="shared" si="32"/>
        <v>5.8477161421092386E-3</v>
      </c>
      <c r="T143">
        <f t="shared" si="29"/>
        <v>5.0482664674939108E-3</v>
      </c>
    </row>
    <row r="144" spans="13:20" x14ac:dyDescent="0.3">
      <c r="M144">
        <f t="shared" si="33"/>
        <v>124</v>
      </c>
      <c r="N144">
        <v>8.5802533064048632</v>
      </c>
      <c r="O144">
        <v>0.97814222128020345</v>
      </c>
      <c r="Q144">
        <f t="shared" si="30"/>
        <v>8.500150626471715</v>
      </c>
      <c r="R144">
        <f t="shared" si="31"/>
        <v>0.97769979942454299</v>
      </c>
      <c r="S144">
        <f t="shared" si="32"/>
        <v>5.5231841934587937E-3</v>
      </c>
      <c r="T144">
        <f t="shared" si="29"/>
        <v>4.7528923388837543E-3</v>
      </c>
    </row>
    <row r="145" spans="13:20" x14ac:dyDescent="0.3">
      <c r="M145">
        <f t="shared" si="33"/>
        <v>125</v>
      </c>
      <c r="N145">
        <v>8.7368549855365831</v>
      </c>
      <c r="O145">
        <v>0.97896079056423335</v>
      </c>
      <c r="Q145">
        <f t="shared" si="30"/>
        <v>8.6585541459707223</v>
      </c>
      <c r="R145">
        <f t="shared" si="31"/>
        <v>0.9785515059222184</v>
      </c>
      <c r="S145">
        <f t="shared" si="32"/>
        <v>5.2270785892492974E-3</v>
      </c>
      <c r="T145">
        <f t="shared" si="29"/>
        <v>4.4844004086968016E-3</v>
      </c>
    </row>
    <row r="146" spans="13:20" x14ac:dyDescent="0.3">
      <c r="M146">
        <f t="shared" si="33"/>
        <v>126</v>
      </c>
      <c r="N146">
        <v>8.8901034772469156</v>
      </c>
      <c r="O146">
        <v>0.97972026253041955</v>
      </c>
      <c r="Q146">
        <f t="shared" si="30"/>
        <v>8.8134792313917494</v>
      </c>
      <c r="R146">
        <f t="shared" si="31"/>
        <v>0.97934052654732651</v>
      </c>
      <c r="S146">
        <f t="shared" si="32"/>
        <v>4.9558201696479872E-3</v>
      </c>
      <c r="T146">
        <f t="shared" si="29"/>
        <v>4.2394442321072329E-3</v>
      </c>
    </row>
    <row r="147" spans="13:20" x14ac:dyDescent="0.3">
      <c r="M147">
        <f t="shared" si="33"/>
        <v>127</v>
      </c>
      <c r="N147">
        <v>9.0402291438466325</v>
      </c>
      <c r="O147">
        <v>0.98042681407845877</v>
      </c>
      <c r="Q147">
        <f t="shared" si="30"/>
        <v>8.965166310546774</v>
      </c>
      <c r="R147">
        <f t="shared" si="31"/>
        <v>0.98007353830443922</v>
      </c>
      <c r="S147">
        <f t="shared" si="32"/>
        <v>4.706400737744052E-3</v>
      </c>
      <c r="T147">
        <f t="shared" si="29"/>
        <v>4.0151925614869723E-3</v>
      </c>
    </row>
    <row r="148" spans="13:20" x14ac:dyDescent="0.3">
      <c r="M148">
        <f t="shared" si="33"/>
        <v>128</v>
      </c>
      <c r="N148">
        <v>9.1874443988805456</v>
      </c>
      <c r="O148">
        <v>0.98108579027007203</v>
      </c>
      <c r="Q148">
        <f t="shared" si="30"/>
        <v>9.1138367713635891</v>
      </c>
      <c r="R148">
        <f t="shared" si="31"/>
        <v>0.98075630217426535</v>
      </c>
      <c r="S148">
        <f t="shared" si="32"/>
        <v>4.4762765343948473E-3</v>
      </c>
      <c r="T148">
        <f t="shared" si="29"/>
        <v>3.8092361406302211E-3</v>
      </c>
    </row>
    <row r="149" spans="13:20" x14ac:dyDescent="0.3">
      <c r="M149">
        <f t="shared" si="33"/>
        <v>129</v>
      </c>
      <c r="N149">
        <v>9.3319455613346758</v>
      </c>
      <c r="O149">
        <v>0.98170183979683501</v>
      </c>
      <c r="Q149">
        <f t="shared" si="30"/>
        <v>9.2596949801076107</v>
      </c>
      <c r="R149">
        <f t="shared" si="31"/>
        <v>0.98139381503345358</v>
      </c>
      <c r="S149">
        <f t="shared" si="32"/>
        <v>4.2632842276167171E-3</v>
      </c>
      <c r="T149">
        <f t="shared" si="29"/>
        <v>3.6195137562632282E-3</v>
      </c>
    </row>
    <row r="150" spans="13:20" x14ac:dyDescent="0.3">
      <c r="M150">
        <f t="shared" si="33"/>
        <v>130</v>
      </c>
      <c r="N150">
        <v>9.4739144437153104</v>
      </c>
      <c r="O150">
        <v>0.98227902480936524</v>
      </c>
      <c r="Q150">
        <f t="shared" ref="Q150:Q181" si="34">AVERAGE(N149:N150)</f>
        <v>9.4029300025249931</v>
      </c>
      <c r="R150">
        <f t="shared" ref="R150:R181" si="35">AVERAGE(O149:O150)</f>
        <v>0.98199043230310012</v>
      </c>
      <c r="S150">
        <f t="shared" ref="S150:S181" si="36">IF(N150&lt;N149,S151,(O150-O149)/(N150-N149))</f>
        <v>4.0655741092807665E-3</v>
      </c>
      <c r="T150">
        <f t="shared" si="29"/>
        <v>3.4442530950384333E-3</v>
      </c>
    </row>
    <row r="151" spans="13:20" x14ac:dyDescent="0.3">
      <c r="M151">
        <f t="shared" si="33"/>
        <v>131</v>
      </c>
      <c r="N151">
        <v>9.6135197224514979</v>
      </c>
      <c r="O151">
        <v>0.98282091059585408</v>
      </c>
      <c r="Q151">
        <f t="shared" si="34"/>
        <v>9.5437170830834042</v>
      </c>
      <c r="R151">
        <f t="shared" si="35"/>
        <v>0.98254996770260972</v>
      </c>
      <c r="S151">
        <f t="shared" si="36"/>
        <v>3.8815565671613435E-3</v>
      </c>
      <c r="T151">
        <f t="shared" ref="T151:T214" si="37">_xlfn.NORM.S.DIST(LN(Q151),FALSE)/Q151</f>
        <v>3.2819230873003774E-3</v>
      </c>
    </row>
    <row r="152" spans="13:20" x14ac:dyDescent="0.3">
      <c r="M152">
        <f t="shared" si="33"/>
        <v>132</v>
      </c>
      <c r="N152">
        <v>9.7509181288712448</v>
      </c>
      <c r="O152">
        <v>0.98333063929523967</v>
      </c>
      <c r="Q152">
        <f t="shared" si="34"/>
        <v>9.6822189256613704</v>
      </c>
      <c r="R152">
        <f t="shared" si="35"/>
        <v>0.98307577494554688</v>
      </c>
      <c r="S152">
        <f t="shared" si="36"/>
        <v>3.7098588889625866E-3</v>
      </c>
      <c r="T152">
        <f t="shared" si="37"/>
        <v>3.1311952385078118E-3</v>
      </c>
    </row>
    <row r="153" spans="13:20" x14ac:dyDescent="0.3">
      <c r="M153">
        <f t="shared" si="33"/>
        <v>133</v>
      </c>
      <c r="N153">
        <v>9.8862554911675229</v>
      </c>
      <c r="O153">
        <v>0.98381099086547419</v>
      </c>
      <c r="Q153">
        <f t="shared" si="34"/>
        <v>9.8185868100193829</v>
      </c>
      <c r="R153">
        <f t="shared" si="35"/>
        <v>0.98357081508035693</v>
      </c>
      <c r="S153">
        <f t="shared" si="36"/>
        <v>3.5492901744526334E-3</v>
      </c>
      <c r="T153">
        <f t="shared" si="37"/>
        <v>2.9909120486257181E-3</v>
      </c>
    </row>
    <row r="154" spans="13:20" x14ac:dyDescent="0.3">
      <c r="M154">
        <f t="shared" si="33"/>
        <v>134</v>
      </c>
      <c r="N154">
        <v>10.019667651733586</v>
      </c>
      <c r="O154">
        <v>0.98426443380571826</v>
      </c>
      <c r="Q154">
        <f t="shared" si="34"/>
        <v>9.9529615714505546</v>
      </c>
      <c r="R154">
        <f t="shared" si="35"/>
        <v>0.98403771233559623</v>
      </c>
      <c r="S154">
        <f t="shared" si="36"/>
        <v>3.3988126593567773E-3</v>
      </c>
      <c r="T154">
        <f t="shared" si="37"/>
        <v>2.8600610627360422E-3</v>
      </c>
    </row>
    <row r="155" spans="13:20" x14ac:dyDescent="0.3">
      <c r="M155">
        <f t="shared" si="33"/>
        <v>135</v>
      </c>
      <c r="N155">
        <v>10.151281279528009</v>
      </c>
      <c r="O155">
        <v>0.98469316758662273</v>
      </c>
      <c r="Q155">
        <f t="shared" si="34"/>
        <v>10.085474465630798</v>
      </c>
      <c r="R155">
        <f t="shared" si="35"/>
        <v>0.98447880069617044</v>
      </c>
      <c r="S155">
        <f t="shared" si="36"/>
        <v>3.2575181467844601E-3</v>
      </c>
      <c r="T155">
        <f t="shared" si="37"/>
        <v>2.7377534265719187E-3</v>
      </c>
    </row>
    <row r="156" spans="13:20" x14ac:dyDescent="0.3">
      <c r="M156">
        <f t="shared" si="33"/>
        <v>136</v>
      </c>
      <c r="N156">
        <v>10.281214593431542</v>
      </c>
      <c r="O156">
        <v>0.98509915832821582</v>
      </c>
      <c r="Q156">
        <f t="shared" si="34"/>
        <v>10.216247936479775</v>
      </c>
      <c r="R156">
        <f t="shared" si="35"/>
        <v>0.98489616295741933</v>
      </c>
      <c r="S156">
        <f t="shared" si="36"/>
        <v>3.1246085349174342E-3</v>
      </c>
      <c r="T156">
        <f t="shared" si="37"/>
        <v>2.6232060694532768E-3</v>
      </c>
    </row>
    <row r="157" spans="13:20" x14ac:dyDescent="0.3">
      <c r="M157">
        <f t="shared" si="33"/>
        <v>137</v>
      </c>
      <c r="N157">
        <v>10.409578009639008</v>
      </c>
      <c r="O157">
        <v>0.98548416894667856</v>
      </c>
      <c r="Q157">
        <f t="shared" si="34"/>
        <v>10.345396301535274</v>
      </c>
      <c r="R157">
        <f t="shared" si="35"/>
        <v>0.98529166363744713</v>
      </c>
      <c r="S157">
        <f t="shared" si="36"/>
        <v>2.9993796506668038E-3</v>
      </c>
      <c r="T157">
        <f t="shared" si="37"/>
        <v>2.515726825959574E-3</v>
      </c>
    </row>
    <row r="158" spans="13:20" x14ac:dyDescent="0.3">
      <c r="M158">
        <f t="shared" si="33"/>
        <v>138</v>
      </c>
      <c r="N158">
        <v>10.536474723798936</v>
      </c>
      <c r="O158">
        <v>0.98584978474521034</v>
      </c>
      <c r="Q158">
        <f t="shared" si="34"/>
        <v>10.473026366718972</v>
      </c>
      <c r="R158">
        <f t="shared" si="35"/>
        <v>0.98566697684594451</v>
      </c>
      <c r="S158">
        <f t="shared" si="36"/>
        <v>2.8812077676888962E-3</v>
      </c>
      <c r="T158">
        <f t="shared" si="37"/>
        <v>2.4147019521964966E-3</v>
      </c>
    </row>
    <row r="159" spans="13:20" x14ac:dyDescent="0.3">
      <c r="M159">
        <f t="shared" si="33"/>
        <v>139</v>
      </c>
      <c r="N159">
        <v>10.662001236760361</v>
      </c>
      <c r="O159">
        <v>0.98619743523251047</v>
      </c>
      <c r="Q159">
        <f t="shared" si="34"/>
        <v>10.599237980279648</v>
      </c>
      <c r="R159">
        <f t="shared" si="35"/>
        <v>0.98602360998886041</v>
      </c>
      <c r="S159">
        <f t="shared" si="36"/>
        <v>2.7695383158373591E-3</v>
      </c>
      <c r="T159">
        <f t="shared" si="37"/>
        <v>2.3195856039322357E-3</v>
      </c>
    </row>
    <row r="160" spans="13:20" x14ac:dyDescent="0.3">
      <c r="M160">
        <f t="shared" si="33"/>
        <v>140</v>
      </c>
      <c r="N160">
        <v>10.78624783129227</v>
      </c>
      <c r="O160">
        <v>0.98652841280209014</v>
      </c>
      <c r="Q160">
        <f t="shared" si="34"/>
        <v>10.724124534026316</v>
      </c>
      <c r="R160">
        <f t="shared" si="35"/>
        <v>0.9863629240173003</v>
      </c>
      <c r="S160">
        <f t="shared" si="36"/>
        <v>2.6638763889393264E-3</v>
      </c>
      <c r="T160">
        <f t="shared" si="37"/>
        <v>2.2298909303832743E-3</v>
      </c>
    </row>
    <row r="161" spans="13:20" x14ac:dyDescent="0.3">
      <c r="M161">
        <f t="shared" si="33"/>
        <v>141</v>
      </c>
      <c r="N161">
        <v>10.909299005932185</v>
      </c>
      <c r="O161">
        <v>0.98684388878700657</v>
      </c>
      <c r="Q161">
        <f t="shared" si="34"/>
        <v>10.847773418612228</v>
      </c>
      <c r="R161">
        <f t="shared" si="35"/>
        <v>0.98668615079454836</v>
      </c>
      <c r="S161">
        <f t="shared" si="36"/>
        <v>2.5637787354701276E-3</v>
      </c>
      <c r="T161">
        <f t="shared" si="37"/>
        <v>2.1451825050444006E-3</v>
      </c>
    </row>
    <row r="162" spans="13:20" x14ac:dyDescent="0.3">
      <c r="M162">
        <f t="shared" si="33"/>
        <v>142</v>
      </c>
      <c r="N162">
        <v>11.031233871138573</v>
      </c>
      <c r="O162">
        <v>0.98714492731040715</v>
      </c>
      <c r="Q162">
        <f t="shared" si="34"/>
        <v>10.970266438535379</v>
      </c>
      <c r="R162">
        <f t="shared" si="35"/>
        <v>0.98699440804870686</v>
      </c>
      <c r="S162">
        <f t="shared" si="36"/>
        <v>2.4688469773680916E-3</v>
      </c>
      <c r="T162">
        <f t="shared" si="37"/>
        <v>2.0650698681408076E-3</v>
      </c>
    </row>
    <row r="163" spans="13:20" x14ac:dyDescent="0.3">
      <c r="M163">
        <f t="shared" si="33"/>
        <v>143</v>
      </c>
      <c r="N163">
        <v>11.152126512132078</v>
      </c>
      <c r="O163">
        <v>0.98743249727704108</v>
      </c>
      <c r="Q163">
        <f t="shared" si="34"/>
        <v>11.091680191635326</v>
      </c>
      <c r="R163">
        <f t="shared" si="35"/>
        <v>0.98728871229372417</v>
      </c>
      <c r="S163">
        <f t="shared" si="36"/>
        <v>2.3787218499873538E-3</v>
      </c>
      <c r="T163">
        <f t="shared" si="37"/>
        <v>1.9892019973594428E-3</v>
      </c>
    </row>
    <row r="164" spans="13:20" x14ac:dyDescent="0.3">
      <c r="M164">
        <f t="shared" si="33"/>
        <v>144</v>
      </c>
      <c r="N164">
        <v>11.272046322142247</v>
      </c>
      <c r="O164">
        <v>0.98770748279047593</v>
      </c>
      <c r="Q164">
        <f t="shared" si="34"/>
        <v>11.212086417137161</v>
      </c>
      <c r="R164">
        <f t="shared" si="35"/>
        <v>0.98756999003375845</v>
      </c>
      <c r="S164">
        <f t="shared" si="36"/>
        <v>2.293078294666562E-3</v>
      </c>
      <c r="T164">
        <f t="shared" si="37"/>
        <v>1.9172625570072642E-3</v>
      </c>
    </row>
    <row r="165" spans="13:20" x14ac:dyDescent="0.3">
      <c r="M165">
        <f t="shared" si="33"/>
        <v>145</v>
      </c>
      <c r="N165">
        <v>11.391058309249804</v>
      </c>
      <c r="O165">
        <v>0.98797069223198342</v>
      </c>
      <c r="Q165">
        <f t="shared" si="34"/>
        <v>11.331552315696026</v>
      </c>
      <c r="R165">
        <f t="shared" si="35"/>
        <v>0.98783908751122973</v>
      </c>
      <c r="S165">
        <f t="shared" si="36"/>
        <v>2.2116212652563169E-3</v>
      </c>
      <c r="T165">
        <f t="shared" si="37"/>
        <v>1.8489658025397874E-3</v>
      </c>
    </row>
    <row r="166" spans="13:20" x14ac:dyDescent="0.3">
      <c r="M166">
        <f t="shared" si="33"/>
        <v>146</v>
      </c>
      <c r="N166">
        <v>11.509223379561337</v>
      </c>
      <c r="O166">
        <v>0.98822286619748467</v>
      </c>
      <c r="Q166">
        <f t="shared" si="34"/>
        <v>11.450140844405571</v>
      </c>
      <c r="R166">
        <f t="shared" si="35"/>
        <v>0.98809677921473404</v>
      </c>
      <c r="S166">
        <f t="shared" si="36"/>
        <v>2.1340821347325231E-3</v>
      </c>
      <c r="T166">
        <f t="shared" si="37"/>
        <v>1.7840530389526652E-3</v>
      </c>
    </row>
    <row r="167" spans="13:20" x14ac:dyDescent="0.3">
      <c r="M167">
        <f t="shared" si="33"/>
        <v>147</v>
      </c>
      <c r="N167">
        <v>11.62659859908501</v>
      </c>
      <c r="O167">
        <v>0.98846468445668667</v>
      </c>
      <c r="Q167">
        <f t="shared" si="34"/>
        <v>11.567910989323174</v>
      </c>
      <c r="R167">
        <f t="shared" si="35"/>
        <v>0.98834377532708562</v>
      </c>
      <c r="S167">
        <f t="shared" si="36"/>
        <v>2.0602156075476088E-3</v>
      </c>
      <c r="T167">
        <f t="shared" si="37"/>
        <v>1.7222895489490062E-3</v>
      </c>
    </row>
    <row r="168" spans="13:20" x14ac:dyDescent="0.3">
      <c r="M168">
        <f t="shared" si="33"/>
        <v>148</v>
      </c>
      <c r="N168">
        <v>11.743237436369416</v>
      </c>
      <c r="O168">
        <v>0.98869677207212148</v>
      </c>
      <c r="Q168">
        <f t="shared" si="34"/>
        <v>11.684918017727213</v>
      </c>
      <c r="R168">
        <f t="shared" si="35"/>
        <v>0.98858072826440413</v>
      </c>
      <c r="S168">
        <f t="shared" si="36"/>
        <v>1.9897970593525135E-3</v>
      </c>
      <c r="T168">
        <f t="shared" si="37"/>
        <v>1.6634619209385348E-3</v>
      </c>
    </row>
    <row r="169" spans="13:20" x14ac:dyDescent="0.3">
      <c r="M169">
        <f t="shared" si="33"/>
        <v>149</v>
      </c>
      <c r="N169">
        <v>11.859189987704166</v>
      </c>
      <c r="O169">
        <v>0.98891970479407443</v>
      </c>
      <c r="Q169">
        <f t="shared" si="34"/>
        <v>11.801213712036791</v>
      </c>
      <c r="R169">
        <f t="shared" si="35"/>
        <v>0.98880823843309795</v>
      </c>
      <c r="S169">
        <f t="shared" si="36"/>
        <v>1.9226202389402635E-3</v>
      </c>
      <c r="T169">
        <f t="shared" si="37"/>
        <v>1.6073757184633028E-3</v>
      </c>
    </row>
    <row r="170" spans="13:20" x14ac:dyDescent="0.3">
      <c r="M170">
        <f t="shared" si="33"/>
        <v>150</v>
      </c>
      <c r="N170">
        <v>11.974503186467508</v>
      </c>
      <c r="O170">
        <v>0.989134013829437</v>
      </c>
      <c r="Q170">
        <f t="shared" si="34"/>
        <v>11.916846587085837</v>
      </c>
      <c r="R170">
        <f t="shared" si="35"/>
        <v>0.98902685931175571</v>
      </c>
      <c r="S170">
        <f t="shared" si="36"/>
        <v>1.858495277738303E-3</v>
      </c>
      <c r="T170">
        <f t="shared" si="37"/>
        <v>1.5538534420969741E-3</v>
      </c>
    </row>
    <row r="171" spans="13:20" x14ac:dyDescent="0.3">
      <c r="M171">
        <f t="shared" si="33"/>
        <v>151</v>
      </c>
      <c r="N171">
        <v>12.089220998015772</v>
      </c>
      <c r="O171">
        <v>0.98934019006764129</v>
      </c>
      <c r="Q171">
        <f t="shared" si="34"/>
        <v>12.03186209224164</v>
      </c>
      <c r="R171">
        <f t="shared" si="35"/>
        <v>0.98923710194853909</v>
      </c>
      <c r="S171">
        <f t="shared" si="36"/>
        <v>1.7972469612319083E-3</v>
      </c>
      <c r="T171">
        <f t="shared" si="37"/>
        <v>1.5027327426406594E-3</v>
      </c>
    </row>
    <row r="172" spans="13:20" x14ac:dyDescent="0.3">
      <c r="M172">
        <f t="shared" si="33"/>
        <v>152</v>
      </c>
      <c r="N172">
        <v>12.203384601357019</v>
      </c>
      <c r="O172">
        <v>0.98953868783444499</v>
      </c>
      <c r="Q172">
        <f t="shared" si="34"/>
        <v>12.146302799686396</v>
      </c>
      <c r="R172">
        <f t="shared" si="35"/>
        <v>0.98943943895104314</v>
      </c>
      <c r="S172">
        <f t="shared" si="36"/>
        <v>1.7387132237790845E-3</v>
      </c>
      <c r="T172">
        <f t="shared" si="37"/>
        <v>1.4538648508603297E-3</v>
      </c>
    </row>
    <row r="173" spans="13:20" x14ac:dyDescent="0.3">
      <c r="M173">
        <f t="shared" si="33"/>
        <v>153</v>
      </c>
      <c r="N173">
        <v>12.317032558712818</v>
      </c>
      <c r="O173">
        <v>0.98972992823398331</v>
      </c>
      <c r="Q173">
        <f t="shared" si="34"/>
        <v>12.260208580034918</v>
      </c>
      <c r="R173">
        <f t="shared" si="35"/>
        <v>0.98963430803421415</v>
      </c>
      <c r="S173">
        <f t="shared" si="36"/>
        <v>1.6827438344501925E-3</v>
      </c>
      <c r="T173">
        <f t="shared" si="37"/>
        <v>1.4071131943344762E-3</v>
      </c>
    </row>
    <row r="174" spans="13:20" x14ac:dyDescent="0.3">
      <c r="M174">
        <f t="shared" si="33"/>
        <v>154</v>
      </c>
      <c r="N174">
        <v>12.430200973959654</v>
      </c>
      <c r="O174">
        <v>0.98991430213083287</v>
      </c>
      <c r="Q174">
        <f t="shared" si="34"/>
        <v>12.373616766336236</v>
      </c>
      <c r="R174">
        <f t="shared" si="35"/>
        <v>0.98982211518240804</v>
      </c>
      <c r="S174">
        <f t="shared" si="36"/>
        <v>1.6291992465159962E-3</v>
      </c>
      <c r="T174">
        <f t="shared" si="37"/>
        <v>1.3623521764106672E-3</v>
      </c>
    </row>
    <row r="175" spans="13:20" x14ac:dyDescent="0.3">
      <c r="M175">
        <f t="shared" si="33"/>
        <v>155</v>
      </c>
      <c r="N175">
        <v>12.542923640833633</v>
      </c>
      <c r="O175">
        <v>0.99009217281652506</v>
      </c>
      <c r="Q175">
        <f t="shared" si="34"/>
        <v>12.486562307396643</v>
      </c>
      <c r="R175">
        <f t="shared" si="35"/>
        <v>0.99000323747367891</v>
      </c>
      <c r="S175">
        <f t="shared" si="36"/>
        <v>1.5779495874689304E-3</v>
      </c>
      <c r="T175">
        <f t="shared" si="37"/>
        <v>1.3194660959691617E-3</v>
      </c>
    </row>
    <row r="176" spans="13:20" x14ac:dyDescent="0.3">
      <c r="M176">
        <f t="shared" si="33"/>
        <v>156</v>
      </c>
      <c r="N176">
        <v>12.655232181708334</v>
      </c>
      <c r="O176">
        <v>0.9902638783987916</v>
      </c>
      <c r="Q176">
        <f t="shared" si="34"/>
        <v>12.599077911270983</v>
      </c>
      <c r="R176">
        <f t="shared" si="35"/>
        <v>0.99017802560765833</v>
      </c>
      <c r="S176">
        <f t="shared" si="36"/>
        <v>1.5288737697883754E-3</v>
      </c>
      <c r="T176">
        <f t="shared" si="37"/>
        <v>1.278348189789323E-3</v>
      </c>
    </row>
    <row r="177" spans="13:20" x14ac:dyDescent="0.3">
      <c r="M177">
        <f t="shared" si="33"/>
        <v>157</v>
      </c>
      <c r="N177">
        <v>12.767156177660169</v>
      </c>
      <c r="O177">
        <v>0.99042973394660372</v>
      </c>
      <c r="Q177">
        <f t="shared" si="34"/>
        <v>12.711194179684252</v>
      </c>
      <c r="R177">
        <f t="shared" si="35"/>
        <v>0.99034680617269766</v>
      </c>
      <c r="S177">
        <f t="shared" si="36"/>
        <v>1.4818587060052275E-3</v>
      </c>
      <c r="T177">
        <f t="shared" si="37"/>
        <v>1.2388997819203461E-3</v>
      </c>
    </row>
    <row r="178" spans="13:20" x14ac:dyDescent="0.3">
      <c r="M178">
        <f t="shared" si="33"/>
        <v>158</v>
      </c>
      <c r="N178">
        <v>12.87872329049218</v>
      </c>
      <c r="O178">
        <v>0.99059003341963892</v>
      </c>
      <c r="Q178">
        <f t="shared" si="34"/>
        <v>12.822939734076176</v>
      </c>
      <c r="R178">
        <f t="shared" si="35"/>
        <v>0.99050988368312132</v>
      </c>
      <c r="S178">
        <f t="shared" si="36"/>
        <v>1.4367986135534669E-3</v>
      </c>
      <c r="T178">
        <f t="shared" si="37"/>
        <v>1.2010295266528348E-3</v>
      </c>
    </row>
    <row r="179" spans="13:20" x14ac:dyDescent="0.3">
      <c r="M179">
        <f t="shared" si="33"/>
        <v>159</v>
      </c>
      <c r="N179">
        <v>12.989959377298808</v>
      </c>
      <c r="O179">
        <v>0.99074505140703262</v>
      </c>
      <c r="Q179">
        <f t="shared" si="34"/>
        <v>12.934341333895494</v>
      </c>
      <c r="R179">
        <f t="shared" si="35"/>
        <v>0.99066754241333577</v>
      </c>
      <c r="S179">
        <f t="shared" si="36"/>
        <v>1.3935943976812546E-3</v>
      </c>
      <c r="T179">
        <f t="shared" si="37"/>
        <v>1.1646527335459026E-3</v>
      </c>
    </row>
    <row r="180" spans="13:20" x14ac:dyDescent="0.3">
      <c r="M180">
        <f t="shared" si="33"/>
        <v>160</v>
      </c>
      <c r="N180">
        <v>13.100888598133025</v>
      </c>
      <c r="O180">
        <v>0.99089504469705325</v>
      </c>
      <c r="Q180">
        <f t="shared" si="34"/>
        <v>13.045423987715917</v>
      </c>
      <c r="R180">
        <f t="shared" si="35"/>
        <v>0.99082004805204293</v>
      </c>
      <c r="S180">
        <f t="shared" si="36"/>
        <v>1.3521531017043498E-3</v>
      </c>
      <c r="T180">
        <f t="shared" si="37"/>
        <v>1.1296907645388808E-3</v>
      </c>
    </row>
    <row r="181" spans="13:20" x14ac:dyDescent="0.3">
      <c r="M181">
        <f t="shared" si="33"/>
        <v>161</v>
      </c>
      <c r="N181">
        <v>13.21153351726441</v>
      </c>
      <c r="O181">
        <v>0.99104025369657411</v>
      </c>
      <c r="Q181">
        <f t="shared" si="34"/>
        <v>13.156211057698718</v>
      </c>
      <c r="R181">
        <f t="shared" si="35"/>
        <v>0.99096764919681368</v>
      </c>
      <c r="S181">
        <f t="shared" si="36"/>
        <v>1.3123874160767812E-3</v>
      </c>
      <c r="T181">
        <f t="shared" si="37"/>
        <v>1.0960704945154533E-3</v>
      </c>
    </row>
    <row r="182" spans="13:20" x14ac:dyDescent="0.3">
      <c r="M182">
        <f t="shared" si="33"/>
        <v>162</v>
      </c>
      <c r="N182">
        <v>13.321915198483426</v>
      </c>
      <c r="O182">
        <v>0.99118090371684819</v>
      </c>
      <c r="Q182">
        <f t="shared" ref="Q182:Q213" si="38">AVERAGE(N181:N182)</f>
        <v>13.266724357873919</v>
      </c>
      <c r="R182">
        <f t="shared" ref="R182:R213" si="39">AVERAGE(O181:O182)</f>
        <v>0.99111057870671115</v>
      </c>
      <c r="S182">
        <f t="shared" ref="S182:S213" si="40">IF(N182&lt;N181,S183,(O182-O181)/(N182-N181))</f>
        <v>1.274215238622856E-3</v>
      </c>
      <c r="T182">
        <f t="shared" si="37"/>
        <v>1.0637238278329529E-3</v>
      </c>
    </row>
    <row r="183" spans="13:20" x14ac:dyDescent="0.3">
      <c r="M183">
        <f t="shared" si="33"/>
        <v>163</v>
      </c>
      <c r="N183">
        <v>13.432053294880937</v>
      </c>
      <c r="O183">
        <v>0.99131720614005081</v>
      </c>
      <c r="Q183">
        <f t="shared" si="38"/>
        <v>13.376984246682181</v>
      </c>
      <c r="R183">
        <f t="shared" si="39"/>
        <v>0.9912490549284495</v>
      </c>
      <c r="S183">
        <f t="shared" si="40"/>
        <v>1.2375592793130612E-3</v>
      </c>
      <c r="T183">
        <f t="shared" si="37"/>
        <v>1.0325872643029304E-3</v>
      </c>
    </row>
    <row r="184" spans="13:20" x14ac:dyDescent="0.3">
      <c r="M184">
        <f t="shared" si="33"/>
        <v>164</v>
      </c>
      <c r="N184">
        <v>13.541966133470188</v>
      </c>
      <c r="O184">
        <v>0.99144935947929191</v>
      </c>
      <c r="Q184">
        <f t="shared" si="38"/>
        <v>13.487009714175564</v>
      </c>
      <c r="R184">
        <f t="shared" si="39"/>
        <v>0.99138328280967136</v>
      </c>
      <c r="S184">
        <f t="shared" si="40"/>
        <v>1.2023467043278371E-3</v>
      </c>
      <c r="T184">
        <f t="shared" si="37"/>
        <v>1.0026015089487563E-3</v>
      </c>
    </row>
    <row r="185" spans="13:20" x14ac:dyDescent="0.3">
      <c r="M185">
        <f t="shared" si="33"/>
        <v>165</v>
      </c>
      <c r="N185">
        <v>13.651670795016363</v>
      </c>
      <c r="O185">
        <v>0.99157755034327866</v>
      </c>
      <c r="Q185">
        <f t="shared" si="38"/>
        <v>13.596818464243276</v>
      </c>
      <c r="R185">
        <f t="shared" si="39"/>
        <v>0.99151345491128529</v>
      </c>
      <c r="S185">
        <f t="shared" si="40"/>
        <v>1.1685088143021858E-3</v>
      </c>
      <c r="T185">
        <f t="shared" si="37"/>
        <v>9.737111205848167E-4</v>
      </c>
    </row>
    <row r="186" spans="13:20" x14ac:dyDescent="0.3">
      <c r="M186">
        <f t="shared" si="33"/>
        <v>166</v>
      </c>
      <c r="N186">
        <v>13.761183189393574</v>
      </c>
      <c r="O186">
        <v>0.99170195431548669</v>
      </c>
      <c r="Q186">
        <f t="shared" si="38"/>
        <v>13.706426992204968</v>
      </c>
      <c r="R186">
        <f t="shared" si="39"/>
        <v>0.99163975232938273</v>
      </c>
      <c r="S186">
        <f t="shared" si="40"/>
        <v>1.1359807528226219E-3</v>
      </c>
      <c r="T186">
        <f t="shared" si="37"/>
        <v>9.4586419487968003E-4</v>
      </c>
    </row>
    <row r="187" spans="13:20" x14ac:dyDescent="0.3">
      <c r="M187">
        <f t="shared" ref="M187:M219" si="41">M186+1</f>
        <v>167</v>
      </c>
      <c r="N187">
        <v>13.870518126757789</v>
      </c>
      <c r="O187">
        <v>0.99182273675655053</v>
      </c>
      <c r="Q187">
        <f t="shared" si="38"/>
        <v>13.815850658075682</v>
      </c>
      <c r="R187">
        <f t="shared" si="39"/>
        <v>0.99176234553601861</v>
      </c>
      <c r="S187">
        <f t="shared" si="40"/>
        <v>1.1047012416670538E-3</v>
      </c>
      <c r="T187">
        <f t="shared" si="37"/>
        <v>9.1901207810328727E-4</v>
      </c>
    </row>
    <row r="188" spans="13:20" x14ac:dyDescent="0.3">
      <c r="M188">
        <f t="shared" si="41"/>
        <v>168</v>
      </c>
      <c r="N188">
        <v>13.979689384825402</v>
      </c>
      <c r="O188">
        <v>0.99194005353758374</v>
      </c>
      <c r="Q188">
        <f t="shared" si="38"/>
        <v>13.925103755791596</v>
      </c>
      <c r="R188">
        <f t="shared" si="39"/>
        <v>0.99188139514706708</v>
      </c>
      <c r="S188">
        <f t="shared" si="40"/>
        <v>1.0746123394543858E-3</v>
      </c>
      <c r="T188">
        <f t="shared" si="37"/>
        <v>8.9310910821801225E-4</v>
      </c>
    </row>
    <row r="189" spans="13:20" x14ac:dyDescent="0.3">
      <c r="M189">
        <f t="shared" si="41"/>
        <v>169</v>
      </c>
      <c r="N189">
        <v>14.088709772492232</v>
      </c>
      <c r="O189">
        <v>0.99205405171126837</v>
      </c>
      <c r="Q189">
        <f t="shared" si="38"/>
        <v>14.034199578658818</v>
      </c>
      <c r="R189">
        <f t="shared" si="39"/>
        <v>0.99199705262442606</v>
      </c>
      <c r="S189">
        <f t="shared" si="40"/>
        <v>1.0456592214018645E-3</v>
      </c>
      <c r="T189">
        <f t="shared" si="37"/>
        <v>8.6811238037552794E-4</v>
      </c>
    </row>
    <row r="190" spans="13:20" x14ac:dyDescent="0.3">
      <c r="M190">
        <f t="shared" si="41"/>
        <v>170</v>
      </c>
      <c r="N190">
        <v>14.197591190032501</v>
      </c>
      <c r="O190">
        <v>0.99216487012678667</v>
      </c>
      <c r="Q190">
        <f t="shared" si="38"/>
        <v>14.143150481262367</v>
      </c>
      <c r="R190">
        <f t="shared" si="39"/>
        <v>0.99210946091902752</v>
      </c>
      <c r="S190">
        <f t="shared" si="40"/>
        <v>1.0177899775901918E-3</v>
      </c>
      <c r="T190">
        <f t="shared" si="37"/>
        <v>8.4398153423057617E-4</v>
      </c>
    </row>
    <row r="191" spans="13:20" x14ac:dyDescent="0.3">
      <c r="M191">
        <f t="shared" si="41"/>
        <v>171</v>
      </c>
      <c r="N191">
        <v>14.306344686084968</v>
      </c>
      <c r="O191">
        <v>0.99227263999400539</v>
      </c>
      <c r="Q191">
        <f t="shared" si="38"/>
        <v>14.251967938058733</v>
      </c>
      <c r="R191">
        <f t="shared" si="39"/>
        <v>0.99221875506039603</v>
      </c>
      <c r="S191">
        <f t="shared" si="40"/>
        <v>9.9095542792232492E-4</v>
      </c>
      <c r="T191">
        <f t="shared" si="37"/>
        <v>8.2067856078442522E-4</v>
      </c>
    </row>
    <row r="192" spans="13:20" x14ac:dyDescent="0.3">
      <c r="M192">
        <f t="shared" si="41"/>
        <v>172</v>
      </c>
      <c r="N192">
        <v>14.41498051162503</v>
      </c>
      <c r="O192">
        <v>0.99237748540172965</v>
      </c>
      <c r="Q192">
        <f t="shared" si="38"/>
        <v>14.360662598854999</v>
      </c>
      <c r="R192">
        <f t="shared" si="39"/>
        <v>0.99232506269786747</v>
      </c>
      <c r="S192">
        <f t="shared" si="40"/>
        <v>9.6510895188621341E-4</v>
      </c>
      <c r="T192">
        <f t="shared" si="37"/>
        <v>7.9816762673577397E-4</v>
      </c>
    </row>
    <row r="193" spans="13:20" x14ac:dyDescent="0.3">
      <c r="M193">
        <f t="shared" si="41"/>
        <v>173</v>
      </c>
      <c r="N193">
        <v>14.523508171092368</v>
      </c>
      <c r="O193">
        <v>0.99247952379433091</v>
      </c>
      <c r="Q193">
        <f t="shared" si="38"/>
        <v>14.469244341358699</v>
      </c>
      <c r="R193">
        <f t="shared" si="39"/>
        <v>0.99242850459803034</v>
      </c>
      <c r="S193">
        <f t="shared" si="40"/>
        <v>9.402063317505222E-4</v>
      </c>
      <c r="T193">
        <f t="shared" si="37"/>
        <v>7.7641491454818069E-4</v>
      </c>
    </row>
    <row r="194" spans="13:20" x14ac:dyDescent="0.3">
      <c r="M194">
        <f t="shared" si="41"/>
        <v>174</v>
      </c>
      <c r="N194">
        <v>14.631936470850636</v>
      </c>
      <c r="O194">
        <v>0.99257886641060011</v>
      </c>
      <c r="Q194">
        <f t="shared" si="38"/>
        <v>14.577722320971503</v>
      </c>
      <c r="R194">
        <f t="shared" si="39"/>
        <v>0.99252919510246551</v>
      </c>
      <c r="S194">
        <f t="shared" si="40"/>
        <v>9.1620560767512594E-4</v>
      </c>
      <c r="T194">
        <f t="shared" si="37"/>
        <v>7.5538847664430753E-4</v>
      </c>
    </row>
    <row r="195" spans="13:20" x14ac:dyDescent="0.3">
      <c r="M195">
        <f t="shared" si="41"/>
        <v>175</v>
      </c>
      <c r="N195">
        <v>14.740273565103639</v>
      </c>
      <c r="O195">
        <v>0.99267561868826992</v>
      </c>
      <c r="Q195">
        <f t="shared" si="38"/>
        <v>14.686105017977138</v>
      </c>
      <c r="R195">
        <f t="shared" si="39"/>
        <v>0.99262724254943502</v>
      </c>
      <c r="S195">
        <f t="shared" si="40"/>
        <v>8.930669438471482E-4</v>
      </c>
      <c r="T195">
        <f t="shared" si="37"/>
        <v>7.3505810231608109E-4</v>
      </c>
    </row>
    <row r="196" spans="13:20" x14ac:dyDescent="0.3">
      <c r="M196">
        <f t="shared" si="41"/>
        <v>176</v>
      </c>
      <c r="N196">
        <v>14.848526999436778</v>
      </c>
      <c r="O196">
        <v>0.9927698806373022</v>
      </c>
      <c r="Q196">
        <f t="shared" si="38"/>
        <v>14.794400282270209</v>
      </c>
      <c r="R196">
        <f t="shared" si="39"/>
        <v>0.99272274966278606</v>
      </c>
      <c r="S196">
        <f t="shared" si="40"/>
        <v>8.7075250418568184E-4</v>
      </c>
      <c r="T196">
        <f t="shared" si="37"/>
        <v>7.1539519609355509E-4</v>
      </c>
    </row>
    <row r="197" spans="13:20" x14ac:dyDescent="0.3">
      <c r="M197">
        <f t="shared" si="41"/>
        <v>177</v>
      </c>
      <c r="N197">
        <v>14.956703752069707</v>
      </c>
      <c r="O197">
        <v>0.99286174718471631</v>
      </c>
      <c r="Q197">
        <f t="shared" si="38"/>
        <v>14.902615375753243</v>
      </c>
      <c r="R197">
        <f t="shared" si="39"/>
        <v>0.99281581391100926</v>
      </c>
      <c r="S197">
        <f t="shared" si="40"/>
        <v>8.4922633725045035E-4</v>
      </c>
      <c r="T197">
        <f t="shared" si="37"/>
        <v>6.9637266645350968E-4</v>
      </c>
    </row>
    <row r="198" spans="13:20" x14ac:dyDescent="0.3">
      <c r="M198">
        <f t="shared" si="41"/>
        <v>178</v>
      </c>
      <c r="N198">
        <v>15.0648102729669</v>
      </c>
      <c r="O198">
        <v>0.99295130849345969</v>
      </c>
      <c r="Q198">
        <f t="shared" si="38"/>
        <v>15.010757012518305</v>
      </c>
      <c r="R198">
        <f t="shared" si="39"/>
        <v>0.99290652783908806</v>
      </c>
      <c r="S198">
        <f t="shared" si="40"/>
        <v>8.2845426899410364E-4</v>
      </c>
      <c r="T198">
        <f t="shared" si="37"/>
        <v>6.7796482386923518E-4</v>
      </c>
    </row>
    <row r="199" spans="13:20" x14ac:dyDescent="0.3">
      <c r="M199">
        <f t="shared" si="41"/>
        <v>179</v>
      </c>
      <c r="N199">
        <v>15.172852520881291</v>
      </c>
      <c r="O199">
        <v>0.99303865025756999</v>
      </c>
      <c r="Q199">
        <f t="shared" si="38"/>
        <v>15.118831396924096</v>
      </c>
      <c r="R199">
        <f t="shared" si="39"/>
        <v>0.99299497937551484</v>
      </c>
      <c r="S199">
        <f t="shared" si="40"/>
        <v>8.0840380310765662E-4</v>
      </c>
      <c r="T199">
        <f t="shared" si="37"/>
        <v>6.601472873084222E-4</v>
      </c>
    </row>
    <row r="200" spans="13:20" x14ac:dyDescent="0.3">
      <c r="M200">
        <f t="shared" si="41"/>
        <v>180</v>
      </c>
      <c r="N200">
        <v>15.280835998432327</v>
      </c>
      <c r="O200">
        <v>0.99312385397566261</v>
      </c>
      <c r="Q200">
        <f t="shared" si="38"/>
        <v>15.226844259656808</v>
      </c>
      <c r="R200">
        <f t="shared" si="39"/>
        <v>0.99308125211661635</v>
      </c>
      <c r="S200">
        <f t="shared" si="40"/>
        <v>7.8904402807688265E-4</v>
      </c>
      <c r="T200">
        <f t="shared" si="37"/>
        <v>6.4289689838228079E-4</v>
      </c>
    </row>
    <row r="201" spans="13:20" x14ac:dyDescent="0.3">
      <c r="M201">
        <f t="shared" si="41"/>
        <v>181</v>
      </c>
      <c r="N201">
        <v>15.388765785304116</v>
      </c>
      <c r="O201">
        <v>0.99320699720457639</v>
      </c>
      <c r="Q201">
        <f t="shared" si="38"/>
        <v>15.334800891868221</v>
      </c>
      <c r="R201">
        <f t="shared" si="39"/>
        <v>0.99316542559011944</v>
      </c>
      <c r="S201">
        <f t="shared" si="40"/>
        <v>7.7034553040071312E-4</v>
      </c>
      <c r="T201">
        <f t="shared" si="37"/>
        <v>6.2619164242966611E-4</v>
      </c>
    </row>
    <row r="202" spans="13:20" x14ac:dyDescent="0.3">
      <c r="M202">
        <f t="shared" si="41"/>
        <v>182</v>
      </c>
      <c r="N202">
        <v>15.49664656963197</v>
      </c>
      <c r="O202">
        <v>0.99328815379483715</v>
      </c>
      <c r="Q202">
        <f t="shared" si="38"/>
        <v>15.442706177468043</v>
      </c>
      <c r="R202">
        <f t="shared" si="39"/>
        <v>0.99324757549970677</v>
      </c>
      <c r="S202">
        <f t="shared" si="40"/>
        <v>7.5228031355535705E-4</v>
      </c>
      <c r="T202">
        <f t="shared" si="37"/>
        <v>6.1001057589516892E-4</v>
      </c>
    </row>
    <row r="203" spans="13:20" x14ac:dyDescent="0.3">
      <c r="M203">
        <f t="shared" si="41"/>
        <v>183</v>
      </c>
      <c r="N203">
        <v>15.604482677638941</v>
      </c>
      <c r="O203">
        <v>0.99336739410944197</v>
      </c>
      <c r="Q203">
        <f t="shared" si="38"/>
        <v>15.550564623635456</v>
      </c>
      <c r="R203">
        <f t="shared" si="39"/>
        <v>0.99332777395213956</v>
      </c>
      <c r="S203">
        <f t="shared" si="40"/>
        <v>7.3482172223519079E-4</v>
      </c>
      <c r="T203">
        <f t="shared" si="37"/>
        <v>5.9433375942608978E-4</v>
      </c>
    </row>
    <row r="204" spans="13:20" x14ac:dyDescent="0.3">
      <c r="M204">
        <f t="shared" si="41"/>
        <v>184</v>
      </c>
      <c r="N204">
        <v>15.712278101591027</v>
      </c>
      <c r="O204">
        <v>0.99344478522732693</v>
      </c>
      <c r="Q204">
        <f t="shared" si="38"/>
        <v>15.658380389614983</v>
      </c>
      <c r="R204">
        <f t="shared" si="39"/>
        <v>0.99340608966838451</v>
      </c>
      <c r="S204">
        <f t="shared" si="40"/>
        <v>7.1794437136182951E-4</v>
      </c>
      <c r="T204">
        <f t="shared" si="37"/>
        <v>5.7914219617014918E-4</v>
      </c>
    </row>
    <row r="205" spans="13:20" x14ac:dyDescent="0.3">
      <c r="M205">
        <f t="shared" si="41"/>
        <v>185</v>
      </c>
      <c r="N205">
        <v>15.820036526113482</v>
      </c>
      <c r="O205">
        <v>0.99352039113275348</v>
      </c>
      <c r="Q205">
        <f t="shared" si="38"/>
        <v>15.766157313852254</v>
      </c>
      <c r="R205">
        <f t="shared" si="39"/>
        <v>0.9934825881800402</v>
      </c>
      <c r="S205">
        <f t="shared" si="40"/>
        <v>7.0162407961700199E-4</v>
      </c>
      <c r="T205">
        <f t="shared" si="37"/>
        <v>5.644177748079963E-4</v>
      </c>
    </row>
    <row r="206" spans="13:20" x14ac:dyDescent="0.3">
      <c r="M206">
        <f t="shared" si="41"/>
        <v>186</v>
      </c>
      <c r="N206">
        <v>15.927761352914958</v>
      </c>
      <c r="O206">
        <v>0.99359427289173929</v>
      </c>
      <c r="Q206">
        <f t="shared" si="38"/>
        <v>15.87389893951422</v>
      </c>
      <c r="R206">
        <f t="shared" si="39"/>
        <v>0.99355733201224639</v>
      </c>
      <c r="S206">
        <f t="shared" si="40"/>
        <v>6.8583780711916622E-4</v>
      </c>
      <c r="T206">
        <f t="shared" si="37"/>
        <v>5.5014321690130367E-4</v>
      </c>
    </row>
    <row r="207" spans="13:20" x14ac:dyDescent="0.3">
      <c r="M207">
        <f t="shared" si="41"/>
        <v>187</v>
      </c>
      <c r="N207">
        <v>16.035455723960059</v>
      </c>
      <c r="O207">
        <v>0.99366648881655462</v>
      </c>
      <c r="Q207">
        <f t="shared" si="38"/>
        <v>15.981608538437509</v>
      </c>
      <c r="R207">
        <f t="shared" si="39"/>
        <v>0.9936303808541469</v>
      </c>
      <c r="S207">
        <f t="shared" si="40"/>
        <v>6.7056359691333397E-4</v>
      </c>
      <c r="T207">
        <f t="shared" si="37"/>
        <v>5.3630202817759242E-4</v>
      </c>
    </row>
    <row r="208" spans="13:20" x14ac:dyDescent="0.3">
      <c r="M208">
        <f t="shared" si="41"/>
        <v>188</v>
      </c>
      <c r="N208">
        <v>16.143122543124964</v>
      </c>
      <c r="O208">
        <v>0.99373709461921533</v>
      </c>
      <c r="Q208">
        <f t="shared" si="38"/>
        <v>16.089289133542511</v>
      </c>
      <c r="R208">
        <f t="shared" si="39"/>
        <v>0.99370179171788497</v>
      </c>
      <c r="S208">
        <f t="shared" si="40"/>
        <v>6.557805200186666E-4</v>
      </c>
      <c r="T208">
        <f t="shared" si="37"/>
        <v>5.2287845340981377E-4</v>
      </c>
    </row>
    <row r="209" spans="13:20" x14ac:dyDescent="0.3">
      <c r="M209">
        <f t="shared" si="41"/>
        <v>189</v>
      </c>
      <c r="N209">
        <v>16.250764496357906</v>
      </c>
      <c r="O209">
        <v>0.99380614355482311</v>
      </c>
      <c r="Q209">
        <f t="shared" si="38"/>
        <v>16.196943519741435</v>
      </c>
      <c r="R209">
        <f t="shared" si="39"/>
        <v>0.99377161908701916</v>
      </c>
      <c r="S209">
        <f t="shared" si="40"/>
        <v>6.4146862383989485E-4</v>
      </c>
      <c r="T209">
        <f t="shared" si="37"/>
        <v>5.0985743458206332E-4</v>
      </c>
    </row>
    <row r="210" spans="13:20" x14ac:dyDescent="0.3">
      <c r="M210">
        <f t="shared" si="41"/>
        <v>190</v>
      </c>
      <c r="N210">
        <v>16.358384070373091</v>
      </c>
      <c r="O210">
        <v>0.99387368655552666</v>
      </c>
      <c r="Q210">
        <f t="shared" si="38"/>
        <v>16.304574283365497</v>
      </c>
      <c r="R210">
        <f t="shared" si="39"/>
        <v>0.99383991505517488</v>
      </c>
      <c r="S210">
        <f t="shared" si="40"/>
        <v>6.2760888362205507E-4</v>
      </c>
      <c r="T210">
        <f t="shared" si="37"/>
        <v>4.9722457206197569E-4</v>
      </c>
    </row>
    <row r="211" spans="13:20" x14ac:dyDescent="0.3">
      <c r="M211">
        <f t="shared" si="41"/>
        <v>191</v>
      </c>
      <c r="N211">
        <v>16.465983569906417</v>
      </c>
      <c r="O211">
        <v>0.99393977235581255</v>
      </c>
      <c r="Q211">
        <f t="shared" si="38"/>
        <v>16.412183820139752</v>
      </c>
      <c r="R211">
        <f t="shared" si="39"/>
        <v>0.9939067294556696</v>
      </c>
      <c r="S211">
        <f t="shared" si="40"/>
        <v>6.1418315672944867E-4</v>
      </c>
      <c r="T211">
        <f t="shared" si="37"/>
        <v>4.8496608852579084E-4</v>
      </c>
    </row>
    <row r="212" spans="13:20" x14ac:dyDescent="0.3">
      <c r="M212">
        <f t="shared" si="41"/>
        <v>192</v>
      </c>
      <c r="N212">
        <v>16.573565133528213</v>
      </c>
      <c r="O212">
        <v>0.99400444760977313</v>
      </c>
      <c r="Q212">
        <f t="shared" si="38"/>
        <v>16.519774351717317</v>
      </c>
      <c r="R212">
        <f t="shared" si="39"/>
        <v>0.99397210998279284</v>
      </c>
      <c r="S212">
        <f t="shared" si="40"/>
        <v>6.0117413972486265E-4</v>
      </c>
      <c r="T212">
        <f t="shared" si="37"/>
        <v>4.730687954073056E-4</v>
      </c>
    </row>
    <row r="213" spans="13:20" x14ac:dyDescent="0.3">
      <c r="M213">
        <f t="shared" si="41"/>
        <v>193</v>
      </c>
      <c r="N213">
        <v>16.681130748072011</v>
      </c>
      <c r="O213">
        <v>0.99406775700094552</v>
      </c>
      <c r="Q213">
        <f t="shared" si="38"/>
        <v>16.627347940800114</v>
      </c>
      <c r="R213">
        <f t="shared" si="39"/>
        <v>0.99403610230535933</v>
      </c>
      <c r="S213">
        <f t="shared" si="40"/>
        <v>5.8856532769220181E-4</v>
      </c>
      <c r="T213">
        <f t="shared" si="37"/>
        <v>4.6152006166100523E-4</v>
      </c>
    </row>
    <row r="214" spans="13:20" x14ac:dyDescent="0.3">
      <c r="M214">
        <f t="shared" si="41"/>
        <v>194</v>
      </c>
      <c r="N214">
        <v>16.788682262022842</v>
      </c>
      <c r="O214">
        <v>0.99412974334526361</v>
      </c>
      <c r="Q214">
        <f t="shared" ref="Q214:Q219" si="42">AVERAGE(N213:N214)</f>
        <v>16.734906505047427</v>
      </c>
      <c r="R214">
        <f t="shared" ref="R214:R219" si="43">AVERAGE(O213:O214)</f>
        <v>0.99409875017310456</v>
      </c>
      <c r="S214">
        <f t="shared" ref="S214:S219" si="44">IF(N214&lt;N213,S215,(O214-O213)/(N214-N213))</f>
        <v>5.7634097411614241E-4</v>
      </c>
      <c r="T214">
        <f t="shared" si="37"/>
        <v>4.503077846308258E-4</v>
      </c>
    </row>
    <row r="215" spans="13:20" x14ac:dyDescent="0.3">
      <c r="M215">
        <f t="shared" si="41"/>
        <v>195</v>
      </c>
      <c r="N215">
        <v>16.896221409582687</v>
      </c>
      <c r="O215">
        <v>0.9941904476876221</v>
      </c>
      <c r="Q215">
        <f t="shared" si="42"/>
        <v>16.842451835802763</v>
      </c>
      <c r="R215">
        <f t="shared" si="43"/>
        <v>0.99416009551644291</v>
      </c>
      <c r="S215">
        <f t="shared" si="44"/>
        <v>5.6448599171493434E-4</v>
      </c>
      <c r="T215">
        <f t="shared" ref="T215:T220" si="45">_xlfn.NORM.S.DIST(LN(Q215),FALSE)/Q215</f>
        <v>4.3942036225584798E-4</v>
      </c>
    </row>
    <row r="216" spans="13:20" x14ac:dyDescent="0.3">
      <c r="M216">
        <f t="shared" si="41"/>
        <v>196</v>
      </c>
      <c r="N216">
        <v>17.003750139344163</v>
      </c>
      <c r="O216">
        <v>0.99424990939251168</v>
      </c>
      <c r="Q216">
        <f t="shared" si="42"/>
        <v>16.949985774463425</v>
      </c>
      <c r="R216">
        <f t="shared" si="43"/>
        <v>0.99422017854006683</v>
      </c>
      <c r="S216">
        <f t="shared" si="44"/>
        <v>5.5298435145168954E-4</v>
      </c>
      <c r="T216">
        <f t="shared" si="45"/>
        <v>4.288466517709472E-4</v>
      </c>
    </row>
    <row r="217" spans="13:20" x14ac:dyDescent="0.3">
      <c r="M217">
        <f t="shared" si="41"/>
        <v>197</v>
      </c>
      <c r="N217">
        <v>17.111282147935903</v>
      </c>
      <c r="O217">
        <v>0.99430816622914286</v>
      </c>
      <c r="Q217">
        <f t="shared" si="42"/>
        <v>17.057516143640033</v>
      </c>
      <c r="R217">
        <f t="shared" si="43"/>
        <v>0.99427903781082727</v>
      </c>
      <c r="S217">
        <f t="shared" si="44"/>
        <v>5.4176274947460282E-4</v>
      </c>
      <c r="T217">
        <f t="shared" si="45"/>
        <v>4.1857539087091758E-4</v>
      </c>
    </row>
    <row r="218" spans="13:20" x14ac:dyDescent="0.3">
      <c r="M218">
        <f t="shared" si="41"/>
        <v>198</v>
      </c>
      <c r="N218">
        <v>17.219454422322276</v>
      </c>
      <c r="O218">
        <v>0.99436525445144897</v>
      </c>
      <c r="Q218">
        <f t="shared" si="42"/>
        <v>17.165368285129091</v>
      </c>
      <c r="R218">
        <f t="shared" si="43"/>
        <v>0.99433671034029592</v>
      </c>
      <c r="S218">
        <f t="shared" si="44"/>
        <v>5.2775281494213118E-4</v>
      </c>
      <c r="T218">
        <f t="shared" si="45"/>
        <v>4.0856676059814227E-4</v>
      </c>
    </row>
    <row r="219" spans="13:20" x14ac:dyDescent="0.3">
      <c r="M219">
        <f t="shared" si="41"/>
        <v>199</v>
      </c>
      <c r="N219">
        <v>17.393388305376035</v>
      </c>
      <c r="O219">
        <v>0.99442120887332086</v>
      </c>
      <c r="Q219">
        <f t="shared" si="42"/>
        <v>17.306421363849154</v>
      </c>
      <c r="R219">
        <f t="shared" si="43"/>
        <v>0.99439323166238491</v>
      </c>
      <c r="S219">
        <f t="shared" si="44"/>
        <v>3.2169937731224563E-4</v>
      </c>
      <c r="T219">
        <f t="shared" si="45"/>
        <v>3.9590435197202903E-4</v>
      </c>
    </row>
    <row r="220" spans="13:20" x14ac:dyDescent="0.3">
      <c r="Q220">
        <v>50</v>
      </c>
      <c r="T220">
        <f t="shared" si="45"/>
        <v>3.7908376929382674E-6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Sheet1!i</vt:lpstr>
      <vt:lpstr>Sheet1!p</vt:lpstr>
      <vt:lpstr>Sheet1!sample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of K-estimate of probability density</dc:title>
  <dc:creator>Demetris Koutsoyiannis</dc:creator>
  <cp:lastModifiedBy>Demetris Koutsoyiannis</cp:lastModifiedBy>
  <dcterms:created xsi:type="dcterms:W3CDTF">2022-10-27T14:12:33Z</dcterms:created>
  <dcterms:modified xsi:type="dcterms:W3CDTF">2022-11-12T06:26:17Z</dcterms:modified>
</cp:coreProperties>
</file>